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水泳協会-10\肥の国\00vba-EXCEL\vbaマクロ-保存\"/>
    </mc:Choice>
  </mc:AlternateContent>
  <xr:revisionPtr revIDLastSave="0" documentId="13_ncr:1_{BBF41933-6E5C-4A74-A701-4D334DBC2F92}" xr6:coauthVersionLast="47" xr6:coauthVersionMax="47" xr10:uidLastSave="{00000000-0000-0000-0000-000000000000}"/>
  <bookViews>
    <workbookView xWindow="-120" yWindow="-120" windowWidth="29040" windowHeight="15720" tabRatio="720" activeTab="1" xr2:uid="{00000000-000D-0000-FFFF-FFFF00000000}"/>
  </bookViews>
  <sheets>
    <sheet name="大会申込み" sheetId="2" r:id="rId1"/>
    <sheet name="誓約書" sheetId="6" r:id="rId2"/>
    <sheet name="個人種目" sheetId="4" r:id="rId3"/>
    <sheet name="リレー" sheetId="1" r:id="rId4"/>
  </sheets>
  <definedNames>
    <definedName name="_xlnm._FilterDatabase" localSheetId="2" hidden="1">個人種目!$A$12:$T$12</definedName>
    <definedName name="【桐】C\\\水泳協会\マスターズ2\000_チーム.tbl" localSheetId="3">リレー!$F$4:$Q$44</definedName>
    <definedName name="_xlnm.Print_Area" localSheetId="3">リレー!$F$4:$AB$44</definedName>
    <definedName name="_xlnm.Print_Area" localSheetId="2">個人種目!$A$1:$Y$58</definedName>
    <definedName name="_xlnm.Print_Area" localSheetId="1">誓約書!$A$1:$H$32</definedName>
    <definedName name="_xlnm.Print_Area" localSheetId="0">大会申込み!$A$1:$V$39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E16" i="2"/>
  <c r="F4" i="2"/>
  <c r="AB3" i="1"/>
  <c r="AA5" i="1"/>
  <c r="Z5" i="1"/>
  <c r="X5" i="1"/>
  <c r="W5" i="1"/>
  <c r="U5" i="1"/>
  <c r="T5" i="1"/>
  <c r="R5" i="1"/>
  <c r="Q5" i="1"/>
  <c r="N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" i="1"/>
  <c r="H5" i="1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1" i="4"/>
  <c r="M13" i="4"/>
  <c r="A1" i="6"/>
  <c r="G13" i="6" l="1"/>
  <c r="C13" i="6"/>
  <c r="G12" i="6"/>
  <c r="C12" i="6"/>
  <c r="D10" i="6"/>
  <c r="C11" i="6"/>
  <c r="C9" i="6"/>
  <c r="N7" i="1"/>
  <c r="N6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G7" i="1"/>
  <c r="G6" i="1"/>
  <c r="L57" i="4"/>
  <c r="L56" i="4"/>
  <c r="K57" i="4" s="1"/>
  <c r="L55" i="4"/>
  <c r="K56" i="4" s="1"/>
  <c r="L54" i="4"/>
  <c r="K55" i="4" s="1"/>
  <c r="L53" i="4"/>
  <c r="K54" i="4" s="1"/>
  <c r="L52" i="4"/>
  <c r="K53" i="4" s="1"/>
  <c r="L51" i="4"/>
  <c r="K52" i="4" s="1"/>
  <c r="L50" i="4"/>
  <c r="L49" i="4"/>
  <c r="K49" i="4" s="1"/>
  <c r="L48" i="4"/>
  <c r="K48" i="4" s="1"/>
  <c r="L47" i="4"/>
  <c r="K47" i="4" s="1"/>
  <c r="L46" i="4"/>
  <c r="K46" i="4" s="1"/>
  <c r="L45" i="4"/>
  <c r="K45" i="4" s="1"/>
  <c r="L44" i="4"/>
  <c r="K44" i="4" s="1"/>
  <c r="L43" i="4"/>
  <c r="K43" i="4" s="1"/>
  <c r="L42" i="4"/>
  <c r="K42" i="4" s="1"/>
  <c r="L41" i="4"/>
  <c r="K41" i="4" s="1"/>
  <c r="L40" i="4"/>
  <c r="K40" i="4" s="1"/>
  <c r="L39" i="4"/>
  <c r="K39" i="4" s="1"/>
  <c r="L38" i="4"/>
  <c r="K38" i="4" s="1"/>
  <c r="L37" i="4"/>
  <c r="K37" i="4" s="1"/>
  <c r="L36" i="4"/>
  <c r="K36" i="4" s="1"/>
  <c r="L35" i="4"/>
  <c r="K35" i="4" s="1"/>
  <c r="L34" i="4"/>
  <c r="K34" i="4" s="1"/>
  <c r="L33" i="4"/>
  <c r="K33" i="4" s="1"/>
  <c r="L32" i="4"/>
  <c r="K32" i="4" s="1"/>
  <c r="L31" i="4"/>
  <c r="K31" i="4" s="1"/>
  <c r="L30" i="4"/>
  <c r="K30" i="4" s="1"/>
  <c r="L29" i="4"/>
  <c r="K29" i="4" s="1"/>
  <c r="L28" i="4"/>
  <c r="K28" i="4" s="1"/>
  <c r="L27" i="4"/>
  <c r="K27" i="4" s="1"/>
  <c r="L26" i="4"/>
  <c r="K26" i="4" s="1"/>
  <c r="L25" i="4"/>
  <c r="K25" i="4" s="1"/>
  <c r="L24" i="4"/>
  <c r="K24" i="4" s="1"/>
  <c r="L23" i="4"/>
  <c r="K23" i="4" s="1"/>
  <c r="L22" i="4"/>
  <c r="K22" i="4" s="1"/>
  <c r="L21" i="4"/>
  <c r="K21" i="4" s="1"/>
  <c r="L20" i="4"/>
  <c r="K20" i="4" s="1"/>
  <c r="L19" i="4"/>
  <c r="K19" i="4" s="1"/>
  <c r="L18" i="4"/>
  <c r="K18" i="4" s="1"/>
  <c r="L17" i="4"/>
  <c r="K17" i="4" s="1"/>
  <c r="L16" i="4"/>
  <c r="K16" i="4" s="1"/>
  <c r="L15" i="4"/>
  <c r="K15" i="4" s="1"/>
  <c r="L14" i="4"/>
  <c r="K14" i="4" s="1"/>
  <c r="L13" i="4"/>
  <c r="K13" i="4" s="1"/>
  <c r="K11" i="4"/>
  <c r="L11" i="4"/>
  <c r="K50" i="4" l="1"/>
  <c r="K51" i="4"/>
  <c r="K28" i="2"/>
  <c r="K27" i="2"/>
  <c r="I57" i="4"/>
  <c r="I56" i="4"/>
  <c r="I55" i="4"/>
  <c r="I54" i="4"/>
  <c r="I53" i="4"/>
  <c r="D44" i="1" s="1"/>
  <c r="I52" i="4"/>
  <c r="I51" i="4"/>
  <c r="I50" i="4"/>
  <c r="J50" i="4" s="1"/>
  <c r="I49" i="4"/>
  <c r="I48" i="4"/>
  <c r="J48" i="4" s="1"/>
  <c r="I47" i="4"/>
  <c r="D38" i="1" s="1"/>
  <c r="I46" i="4"/>
  <c r="D37" i="1" s="1"/>
  <c r="I45" i="4"/>
  <c r="I44" i="4"/>
  <c r="I43" i="4"/>
  <c r="I42" i="4"/>
  <c r="I41" i="4"/>
  <c r="D32" i="1" s="1"/>
  <c r="I40" i="4"/>
  <c r="I39" i="4"/>
  <c r="I38" i="4"/>
  <c r="D29" i="1" s="1"/>
  <c r="I37" i="4"/>
  <c r="D28" i="1" s="1"/>
  <c r="I36" i="4"/>
  <c r="D27" i="1" s="1"/>
  <c r="I35" i="4"/>
  <c r="D26" i="1" s="1"/>
  <c r="I34" i="4"/>
  <c r="D25" i="1" s="1"/>
  <c r="I33" i="4"/>
  <c r="I32" i="4"/>
  <c r="I31" i="4"/>
  <c r="I30" i="4"/>
  <c r="I29" i="4"/>
  <c r="D20" i="1" s="1"/>
  <c r="I28" i="4"/>
  <c r="I27" i="4"/>
  <c r="D18" i="1" s="1"/>
  <c r="I26" i="4"/>
  <c r="D17" i="1" s="1"/>
  <c r="I25" i="4"/>
  <c r="D16" i="1" s="1"/>
  <c r="I24" i="4"/>
  <c r="J24" i="4" s="1"/>
  <c r="I23" i="4"/>
  <c r="D14" i="1" s="1"/>
  <c r="I22" i="4"/>
  <c r="D13" i="1" s="1"/>
  <c r="I21" i="4"/>
  <c r="D12" i="1" s="1"/>
  <c r="I20" i="4"/>
  <c r="D11" i="1"/>
  <c r="I19" i="4"/>
  <c r="D10" i="1"/>
  <c r="I18" i="4"/>
  <c r="D9" i="1" s="1"/>
  <c r="I17" i="4"/>
  <c r="D8" i="1" s="1"/>
  <c r="I16" i="4"/>
  <c r="D7" i="1" s="1"/>
  <c r="I15" i="4"/>
  <c r="D6" i="1" s="1"/>
  <c r="I14" i="4"/>
  <c r="D5" i="1" s="1"/>
  <c r="I13" i="4"/>
  <c r="J13" i="4" s="1"/>
  <c r="G3" i="4"/>
  <c r="E3" i="4"/>
  <c r="N23" i="2"/>
  <c r="G26" i="2" s="1"/>
  <c r="K26" i="2" s="1"/>
  <c r="H23" i="2"/>
  <c r="G25" i="2" s="1"/>
  <c r="K25" i="2" s="1"/>
  <c r="D23" i="2"/>
  <c r="D11" i="4"/>
  <c r="I11" i="4"/>
  <c r="O11" i="4"/>
  <c r="S11" i="4"/>
  <c r="W11" i="4"/>
  <c r="D13" i="4"/>
  <c r="B4" i="1" s="1"/>
  <c r="C4" i="1" s="1"/>
  <c r="O13" i="4"/>
  <c r="S13" i="4"/>
  <c r="W13" i="4"/>
  <c r="AD13" i="4"/>
  <c r="D14" i="4"/>
  <c r="B5" i="1" s="1"/>
  <c r="C5" i="1" s="1"/>
  <c r="O14" i="4"/>
  <c r="S14" i="4"/>
  <c r="W14" i="4"/>
  <c r="AC14" i="4"/>
  <c r="D15" i="4"/>
  <c r="B6" i="1" s="1"/>
  <c r="C6" i="1" s="1"/>
  <c r="O15" i="4"/>
  <c r="S15" i="4"/>
  <c r="W15" i="4"/>
  <c r="AB15" i="4"/>
  <c r="AB16" i="4" s="1"/>
  <c r="D16" i="4"/>
  <c r="B7" i="1" s="1"/>
  <c r="C7" i="1" s="1"/>
  <c r="O16" i="4"/>
  <c r="S16" i="4"/>
  <c r="W16" i="4"/>
  <c r="D17" i="4"/>
  <c r="B8" i="1" s="1"/>
  <c r="C8" i="1" s="1"/>
  <c r="O17" i="4"/>
  <c r="S17" i="4"/>
  <c r="W17" i="4"/>
  <c r="D18" i="4"/>
  <c r="B9" i="1" s="1"/>
  <c r="C9" i="1" s="1"/>
  <c r="O18" i="4"/>
  <c r="S18" i="4"/>
  <c r="W18" i="4"/>
  <c r="D19" i="4"/>
  <c r="B10" i="1" s="1"/>
  <c r="C10" i="1" s="1"/>
  <c r="O19" i="4"/>
  <c r="S19" i="4"/>
  <c r="W19" i="4"/>
  <c r="D20" i="4"/>
  <c r="B11" i="1" s="1"/>
  <c r="C11" i="1" s="1"/>
  <c r="O20" i="4"/>
  <c r="S20" i="4"/>
  <c r="W20" i="4"/>
  <c r="D21" i="4"/>
  <c r="B12" i="1" s="1"/>
  <c r="C12" i="1" s="1"/>
  <c r="O21" i="4"/>
  <c r="S21" i="4"/>
  <c r="W21" i="4"/>
  <c r="D22" i="4"/>
  <c r="B13" i="1"/>
  <c r="C13" i="1" s="1"/>
  <c r="O22" i="4"/>
  <c r="S22" i="4"/>
  <c r="W22" i="4"/>
  <c r="D23" i="4"/>
  <c r="O23" i="4"/>
  <c r="S23" i="4"/>
  <c r="W23" i="4"/>
  <c r="D24" i="4"/>
  <c r="B15" i="1" s="1"/>
  <c r="C15" i="1" s="1"/>
  <c r="O24" i="4"/>
  <c r="S24" i="4"/>
  <c r="W24" i="4"/>
  <c r="D25" i="4"/>
  <c r="B16" i="1" s="1"/>
  <c r="C16" i="1" s="1"/>
  <c r="O25" i="4"/>
  <c r="S25" i="4"/>
  <c r="W25" i="4"/>
  <c r="D26" i="4"/>
  <c r="B17" i="1" s="1"/>
  <c r="C17" i="1" s="1"/>
  <c r="O26" i="4"/>
  <c r="S26" i="4"/>
  <c r="W26" i="4"/>
  <c r="D27" i="4"/>
  <c r="B18" i="1" s="1"/>
  <c r="C18" i="1" s="1"/>
  <c r="O27" i="4"/>
  <c r="S27" i="4"/>
  <c r="W27" i="4"/>
  <c r="D28" i="4"/>
  <c r="B19" i="1" s="1"/>
  <c r="C19" i="1" s="1"/>
  <c r="D19" i="1"/>
  <c r="O28" i="4"/>
  <c r="S28" i="4"/>
  <c r="W28" i="4"/>
  <c r="D29" i="4"/>
  <c r="B20" i="1"/>
  <c r="C20" i="1" s="1"/>
  <c r="O29" i="4"/>
  <c r="S29" i="4"/>
  <c r="W29" i="4"/>
  <c r="D30" i="4"/>
  <c r="B21" i="1" s="1"/>
  <c r="C21" i="1" s="1"/>
  <c r="D21" i="1"/>
  <c r="O30" i="4"/>
  <c r="S30" i="4"/>
  <c r="W30" i="4"/>
  <c r="AD29" i="4" s="1"/>
  <c r="D31" i="4"/>
  <c r="B22" i="1" s="1"/>
  <c r="C22" i="1" s="1"/>
  <c r="D22" i="1"/>
  <c r="O31" i="4"/>
  <c r="S31" i="4"/>
  <c r="W31" i="4"/>
  <c r="D32" i="4"/>
  <c r="B23" i="1" s="1"/>
  <c r="C23" i="1" s="1"/>
  <c r="D23" i="1"/>
  <c r="O32" i="4"/>
  <c r="S32" i="4"/>
  <c r="W32" i="4"/>
  <c r="D33" i="4"/>
  <c r="B24" i="1" s="1"/>
  <c r="C24" i="1" s="1"/>
  <c r="D24" i="1"/>
  <c r="O33" i="4"/>
  <c r="S33" i="4"/>
  <c r="W33" i="4"/>
  <c r="D34" i="4"/>
  <c r="B25" i="1" s="1"/>
  <c r="C25" i="1" s="1"/>
  <c r="O34" i="4"/>
  <c r="S34" i="4"/>
  <c r="W34" i="4"/>
  <c r="D35" i="4"/>
  <c r="B26" i="1" s="1"/>
  <c r="C26" i="1" s="1"/>
  <c r="O35" i="4"/>
  <c r="S35" i="4"/>
  <c r="W35" i="4"/>
  <c r="D36" i="4"/>
  <c r="B27" i="1" s="1"/>
  <c r="C27" i="1" s="1"/>
  <c r="O36" i="4"/>
  <c r="S36" i="4"/>
  <c r="W36" i="4"/>
  <c r="D37" i="4"/>
  <c r="B28" i="1" s="1"/>
  <c r="C28" i="1" s="1"/>
  <c r="O37" i="4"/>
  <c r="S37" i="4"/>
  <c r="W37" i="4"/>
  <c r="D38" i="4"/>
  <c r="B29" i="1" s="1"/>
  <c r="C29" i="1" s="1"/>
  <c r="O38" i="4"/>
  <c r="S38" i="4"/>
  <c r="W38" i="4"/>
  <c r="D39" i="4"/>
  <c r="B30" i="1" s="1"/>
  <c r="C30" i="1" s="1"/>
  <c r="D30" i="1"/>
  <c r="O39" i="4"/>
  <c r="S39" i="4"/>
  <c r="W39" i="4"/>
  <c r="D40" i="4"/>
  <c r="D31" i="1"/>
  <c r="O40" i="4"/>
  <c r="S40" i="4"/>
  <c r="W40" i="4"/>
  <c r="D41" i="4"/>
  <c r="B32" i="1" s="1"/>
  <c r="C32" i="1" s="1"/>
  <c r="O41" i="4"/>
  <c r="S41" i="4"/>
  <c r="W41" i="4"/>
  <c r="D42" i="4"/>
  <c r="D33" i="1"/>
  <c r="O42" i="4"/>
  <c r="S42" i="4"/>
  <c r="W42" i="4"/>
  <c r="D43" i="4"/>
  <c r="B34" i="1" s="1"/>
  <c r="C34" i="1" s="1"/>
  <c r="D34" i="1"/>
  <c r="O43" i="4"/>
  <c r="S43" i="4"/>
  <c r="W43" i="4"/>
  <c r="D44" i="4"/>
  <c r="D35" i="1"/>
  <c r="O44" i="4"/>
  <c r="S44" i="4"/>
  <c r="W44" i="4"/>
  <c r="D45" i="4"/>
  <c r="B36" i="1" s="1"/>
  <c r="C36" i="1" s="1"/>
  <c r="D36" i="1"/>
  <c r="O45" i="4"/>
  <c r="S45" i="4"/>
  <c r="W45" i="4"/>
  <c r="D46" i="4"/>
  <c r="O46" i="4"/>
  <c r="S46" i="4"/>
  <c r="W46" i="4"/>
  <c r="D47" i="4"/>
  <c r="B38" i="1" s="1"/>
  <c r="C38" i="1" s="1"/>
  <c r="O47" i="4"/>
  <c r="S47" i="4"/>
  <c r="W47" i="4"/>
  <c r="D48" i="4"/>
  <c r="B39" i="1" s="1"/>
  <c r="C39" i="1" s="1"/>
  <c r="O48" i="4"/>
  <c r="S48" i="4"/>
  <c r="W48" i="4"/>
  <c r="D49" i="4"/>
  <c r="B40" i="1" s="1"/>
  <c r="C40" i="1" s="1"/>
  <c r="O49" i="4"/>
  <c r="S49" i="4"/>
  <c r="W49" i="4"/>
  <c r="D50" i="4"/>
  <c r="D41" i="1"/>
  <c r="O50" i="4"/>
  <c r="S50" i="4"/>
  <c r="W50" i="4"/>
  <c r="D51" i="4"/>
  <c r="B42" i="1" s="1"/>
  <c r="C42" i="1" s="1"/>
  <c r="D42" i="1"/>
  <c r="O51" i="4"/>
  <c r="S51" i="4"/>
  <c r="W51" i="4"/>
  <c r="D52" i="4"/>
  <c r="B43" i="1" s="1"/>
  <c r="C43" i="1" s="1"/>
  <c r="D43" i="1"/>
  <c r="O52" i="4"/>
  <c r="S52" i="4"/>
  <c r="W52" i="4"/>
  <c r="D53" i="4"/>
  <c r="B44" i="1" s="1"/>
  <c r="C44" i="1" s="1"/>
  <c r="O53" i="4"/>
  <c r="S53" i="4"/>
  <c r="W53" i="4"/>
  <c r="D54" i="4"/>
  <c r="O54" i="4"/>
  <c r="S54" i="4"/>
  <c r="W54" i="4"/>
  <c r="D55" i="4"/>
  <c r="O55" i="4"/>
  <c r="S55" i="4"/>
  <c r="W55" i="4"/>
  <c r="D56" i="4"/>
  <c r="O56" i="4"/>
  <c r="S56" i="4"/>
  <c r="W56" i="4"/>
  <c r="D57" i="4"/>
  <c r="O57" i="4"/>
  <c r="S57" i="4"/>
  <c r="W57" i="4"/>
  <c r="A4" i="1"/>
  <c r="K3" i="1"/>
  <c r="I3" i="1" s="1"/>
  <c r="N3" i="1"/>
  <c r="A5" i="1"/>
  <c r="G5" i="1"/>
  <c r="K5" i="1"/>
  <c r="I5" i="1" s="1"/>
  <c r="A6" i="1"/>
  <c r="K6" i="1"/>
  <c r="I6" i="1" s="1"/>
  <c r="Q6" i="1"/>
  <c r="R6" i="1"/>
  <c r="AB6" i="1" s="1"/>
  <c r="T6" i="1"/>
  <c r="U6" i="1"/>
  <c r="W6" i="1"/>
  <c r="X6" i="1"/>
  <c r="Z6" i="1"/>
  <c r="AA6" i="1"/>
  <c r="A7" i="1"/>
  <c r="K7" i="1"/>
  <c r="I7" i="1" s="1"/>
  <c r="Q7" i="1"/>
  <c r="R7" i="1"/>
  <c r="AB7" i="1" s="1"/>
  <c r="T7" i="1"/>
  <c r="U7" i="1"/>
  <c r="W7" i="1"/>
  <c r="X7" i="1"/>
  <c r="Z7" i="1"/>
  <c r="AA7" i="1"/>
  <c r="A8" i="1"/>
  <c r="K8" i="1"/>
  <c r="N8" i="1"/>
  <c r="Q8" i="1"/>
  <c r="R8" i="1"/>
  <c r="AB8" i="1" s="1"/>
  <c r="T8" i="1"/>
  <c r="U8" i="1"/>
  <c r="W8" i="1"/>
  <c r="X8" i="1"/>
  <c r="Z8" i="1"/>
  <c r="AA8" i="1"/>
  <c r="A9" i="1"/>
  <c r="K9" i="1"/>
  <c r="N9" i="1"/>
  <c r="Q9" i="1"/>
  <c r="R9" i="1"/>
  <c r="AB9" i="1" s="1"/>
  <c r="T9" i="1"/>
  <c r="U9" i="1"/>
  <c r="W9" i="1"/>
  <c r="X9" i="1"/>
  <c r="Z9" i="1"/>
  <c r="AA9" i="1"/>
  <c r="A10" i="1"/>
  <c r="K10" i="1"/>
  <c r="N10" i="1"/>
  <c r="Q10" i="1"/>
  <c r="R10" i="1"/>
  <c r="AB10" i="1" s="1"/>
  <c r="T10" i="1"/>
  <c r="U10" i="1"/>
  <c r="W10" i="1"/>
  <c r="X10" i="1"/>
  <c r="Z10" i="1"/>
  <c r="AA10" i="1"/>
  <c r="A11" i="1"/>
  <c r="K11" i="1"/>
  <c r="N11" i="1"/>
  <c r="Q11" i="1"/>
  <c r="R11" i="1"/>
  <c r="AB11" i="1" s="1"/>
  <c r="T11" i="1"/>
  <c r="U11" i="1"/>
  <c r="W11" i="1"/>
  <c r="X11" i="1"/>
  <c r="Z11" i="1"/>
  <c r="AA11" i="1"/>
  <c r="A12" i="1"/>
  <c r="K12" i="1"/>
  <c r="N12" i="1"/>
  <c r="Q12" i="1"/>
  <c r="R12" i="1"/>
  <c r="AB12" i="1" s="1"/>
  <c r="T12" i="1"/>
  <c r="U12" i="1"/>
  <c r="W12" i="1"/>
  <c r="X12" i="1"/>
  <c r="Z12" i="1"/>
  <c r="AA12" i="1"/>
  <c r="A13" i="1"/>
  <c r="K13" i="1"/>
  <c r="N13" i="1"/>
  <c r="Q13" i="1"/>
  <c r="R13" i="1"/>
  <c r="AB13" i="1" s="1"/>
  <c r="T13" i="1"/>
  <c r="U13" i="1"/>
  <c r="W13" i="1"/>
  <c r="X13" i="1"/>
  <c r="Z13" i="1"/>
  <c r="AA13" i="1"/>
  <c r="A14" i="1"/>
  <c r="B14" i="1"/>
  <c r="C14" i="1" s="1"/>
  <c r="K14" i="1"/>
  <c r="N14" i="1"/>
  <c r="Q14" i="1"/>
  <c r="R14" i="1"/>
  <c r="AB14" i="1" s="1"/>
  <c r="T14" i="1"/>
  <c r="U14" i="1"/>
  <c r="W14" i="1"/>
  <c r="X14" i="1"/>
  <c r="Z14" i="1"/>
  <c r="AA14" i="1"/>
  <c r="A15" i="1"/>
  <c r="K15" i="1"/>
  <c r="N15" i="1"/>
  <c r="Q15" i="1"/>
  <c r="R15" i="1"/>
  <c r="AB15" i="1" s="1"/>
  <c r="T15" i="1"/>
  <c r="U15" i="1"/>
  <c r="W15" i="1"/>
  <c r="X15" i="1"/>
  <c r="Z15" i="1"/>
  <c r="AA15" i="1"/>
  <c r="A16" i="1"/>
  <c r="K16" i="1"/>
  <c r="N16" i="1"/>
  <c r="Q16" i="1"/>
  <c r="R16" i="1"/>
  <c r="AB16" i="1" s="1"/>
  <c r="T16" i="1"/>
  <c r="U16" i="1"/>
  <c r="W16" i="1"/>
  <c r="X16" i="1"/>
  <c r="Z16" i="1"/>
  <c r="AA16" i="1"/>
  <c r="A17" i="1"/>
  <c r="K17" i="1"/>
  <c r="N17" i="1"/>
  <c r="Q17" i="1"/>
  <c r="R17" i="1"/>
  <c r="AB17" i="1" s="1"/>
  <c r="T17" i="1"/>
  <c r="U17" i="1"/>
  <c r="W17" i="1"/>
  <c r="X17" i="1"/>
  <c r="Z17" i="1"/>
  <c r="AA17" i="1"/>
  <c r="A18" i="1"/>
  <c r="K18" i="1"/>
  <c r="N18" i="1"/>
  <c r="Q18" i="1"/>
  <c r="R18" i="1"/>
  <c r="AB18" i="1" s="1"/>
  <c r="T18" i="1"/>
  <c r="U18" i="1"/>
  <c r="W18" i="1"/>
  <c r="X18" i="1"/>
  <c r="Z18" i="1"/>
  <c r="AA18" i="1"/>
  <c r="A19" i="1"/>
  <c r="K19" i="1"/>
  <c r="N19" i="1"/>
  <c r="Q19" i="1"/>
  <c r="R19" i="1"/>
  <c r="AB19" i="1" s="1"/>
  <c r="T19" i="1"/>
  <c r="U19" i="1"/>
  <c r="W19" i="1"/>
  <c r="X19" i="1"/>
  <c r="Z19" i="1"/>
  <c r="AA19" i="1"/>
  <c r="A20" i="1"/>
  <c r="K20" i="1"/>
  <c r="N20" i="1"/>
  <c r="Q20" i="1"/>
  <c r="R20" i="1"/>
  <c r="AB20" i="1" s="1"/>
  <c r="T20" i="1"/>
  <c r="U20" i="1"/>
  <c r="W20" i="1"/>
  <c r="X20" i="1"/>
  <c r="Z20" i="1"/>
  <c r="AA20" i="1"/>
  <c r="A21" i="1"/>
  <c r="K21" i="1"/>
  <c r="N21" i="1"/>
  <c r="Q21" i="1"/>
  <c r="R21" i="1"/>
  <c r="AB21" i="1" s="1"/>
  <c r="T21" i="1"/>
  <c r="U21" i="1"/>
  <c r="W21" i="1"/>
  <c r="X21" i="1"/>
  <c r="Z21" i="1"/>
  <c r="AA21" i="1"/>
  <c r="A22" i="1"/>
  <c r="K22" i="1"/>
  <c r="N22" i="1"/>
  <c r="Q22" i="1"/>
  <c r="R22" i="1"/>
  <c r="AB22" i="1" s="1"/>
  <c r="T22" i="1"/>
  <c r="U22" i="1"/>
  <c r="W22" i="1"/>
  <c r="X22" i="1"/>
  <c r="Z22" i="1"/>
  <c r="AA22" i="1"/>
  <c r="A23" i="1"/>
  <c r="K23" i="1"/>
  <c r="N23" i="1"/>
  <c r="Q23" i="1"/>
  <c r="R23" i="1"/>
  <c r="AB23" i="1" s="1"/>
  <c r="T23" i="1"/>
  <c r="U23" i="1"/>
  <c r="W23" i="1"/>
  <c r="X23" i="1"/>
  <c r="Z23" i="1"/>
  <c r="AA23" i="1"/>
  <c r="A24" i="1"/>
  <c r="K24" i="1"/>
  <c r="N24" i="1"/>
  <c r="Q24" i="1"/>
  <c r="R24" i="1"/>
  <c r="AB24" i="1" s="1"/>
  <c r="T24" i="1"/>
  <c r="U24" i="1"/>
  <c r="W24" i="1"/>
  <c r="X24" i="1"/>
  <c r="Z24" i="1"/>
  <c r="AA24" i="1"/>
  <c r="A25" i="1"/>
  <c r="K25" i="1"/>
  <c r="N25" i="1"/>
  <c r="Q25" i="1"/>
  <c r="R25" i="1"/>
  <c r="AB25" i="1" s="1"/>
  <c r="T25" i="1"/>
  <c r="U25" i="1"/>
  <c r="W25" i="1"/>
  <c r="X25" i="1"/>
  <c r="Z25" i="1"/>
  <c r="AA25" i="1"/>
  <c r="A26" i="1"/>
  <c r="K26" i="1"/>
  <c r="N26" i="1"/>
  <c r="Q26" i="1"/>
  <c r="R26" i="1"/>
  <c r="AB26" i="1" s="1"/>
  <c r="T26" i="1"/>
  <c r="U26" i="1"/>
  <c r="W26" i="1"/>
  <c r="X26" i="1"/>
  <c r="Z26" i="1"/>
  <c r="AA26" i="1"/>
  <c r="A27" i="1"/>
  <c r="K27" i="1"/>
  <c r="N27" i="1"/>
  <c r="Q27" i="1"/>
  <c r="R27" i="1"/>
  <c r="AB27" i="1" s="1"/>
  <c r="T27" i="1"/>
  <c r="U27" i="1"/>
  <c r="W27" i="1"/>
  <c r="X27" i="1"/>
  <c r="Z27" i="1"/>
  <c r="AA27" i="1"/>
  <c r="A28" i="1"/>
  <c r="K28" i="1"/>
  <c r="N28" i="1"/>
  <c r="Q28" i="1"/>
  <c r="R28" i="1"/>
  <c r="AB28" i="1" s="1"/>
  <c r="T28" i="1"/>
  <c r="U28" i="1"/>
  <c r="W28" i="1"/>
  <c r="X28" i="1"/>
  <c r="Z28" i="1"/>
  <c r="AA28" i="1"/>
  <c r="A29" i="1"/>
  <c r="K29" i="1"/>
  <c r="N29" i="1"/>
  <c r="Q29" i="1"/>
  <c r="R29" i="1"/>
  <c r="AB29" i="1" s="1"/>
  <c r="T29" i="1"/>
  <c r="U29" i="1"/>
  <c r="W29" i="1"/>
  <c r="X29" i="1"/>
  <c r="Z29" i="1"/>
  <c r="AA29" i="1"/>
  <c r="A30" i="1"/>
  <c r="K30" i="1"/>
  <c r="N30" i="1"/>
  <c r="Q30" i="1"/>
  <c r="R30" i="1"/>
  <c r="AB30" i="1" s="1"/>
  <c r="T30" i="1"/>
  <c r="U30" i="1"/>
  <c r="W30" i="1"/>
  <c r="X30" i="1"/>
  <c r="Z30" i="1"/>
  <c r="AA30" i="1"/>
  <c r="A31" i="1"/>
  <c r="B31" i="1"/>
  <c r="C31" i="1" s="1"/>
  <c r="K31" i="1"/>
  <c r="N31" i="1"/>
  <c r="Q31" i="1"/>
  <c r="R31" i="1"/>
  <c r="AB31" i="1" s="1"/>
  <c r="T31" i="1"/>
  <c r="U31" i="1"/>
  <c r="W31" i="1"/>
  <c r="X31" i="1"/>
  <c r="Z31" i="1"/>
  <c r="AA31" i="1"/>
  <c r="A32" i="1"/>
  <c r="K32" i="1"/>
  <c r="N32" i="1"/>
  <c r="Q32" i="1"/>
  <c r="R32" i="1"/>
  <c r="AB32" i="1" s="1"/>
  <c r="T32" i="1"/>
  <c r="U32" i="1"/>
  <c r="W32" i="1"/>
  <c r="X32" i="1"/>
  <c r="Z32" i="1"/>
  <c r="AA32" i="1"/>
  <c r="A33" i="1"/>
  <c r="B33" i="1"/>
  <c r="C33" i="1" s="1"/>
  <c r="K33" i="1"/>
  <c r="N33" i="1"/>
  <c r="Q33" i="1"/>
  <c r="R33" i="1"/>
  <c r="AB33" i="1" s="1"/>
  <c r="T33" i="1"/>
  <c r="U33" i="1"/>
  <c r="W33" i="1"/>
  <c r="X33" i="1"/>
  <c r="Z33" i="1"/>
  <c r="AA33" i="1"/>
  <c r="A34" i="1"/>
  <c r="K34" i="1"/>
  <c r="N34" i="1"/>
  <c r="Q34" i="1"/>
  <c r="R34" i="1"/>
  <c r="AB34" i="1" s="1"/>
  <c r="T34" i="1"/>
  <c r="U34" i="1"/>
  <c r="W34" i="1"/>
  <c r="X34" i="1"/>
  <c r="Z34" i="1"/>
  <c r="AA34" i="1"/>
  <c r="A35" i="1"/>
  <c r="B35" i="1"/>
  <c r="C35" i="1" s="1"/>
  <c r="K35" i="1"/>
  <c r="N35" i="1"/>
  <c r="Q35" i="1"/>
  <c r="R35" i="1"/>
  <c r="AB35" i="1" s="1"/>
  <c r="T35" i="1"/>
  <c r="U35" i="1"/>
  <c r="W35" i="1"/>
  <c r="X35" i="1"/>
  <c r="Z35" i="1"/>
  <c r="AA35" i="1"/>
  <c r="A36" i="1"/>
  <c r="K36" i="1"/>
  <c r="N36" i="1"/>
  <c r="Q36" i="1"/>
  <c r="R36" i="1"/>
  <c r="AB36" i="1" s="1"/>
  <c r="T36" i="1"/>
  <c r="U36" i="1"/>
  <c r="W36" i="1"/>
  <c r="X36" i="1"/>
  <c r="Z36" i="1"/>
  <c r="AA36" i="1"/>
  <c r="A37" i="1"/>
  <c r="B37" i="1"/>
  <c r="C37" i="1" s="1"/>
  <c r="K37" i="1"/>
  <c r="N37" i="1"/>
  <c r="Q37" i="1"/>
  <c r="R37" i="1"/>
  <c r="AB37" i="1" s="1"/>
  <c r="T37" i="1"/>
  <c r="U37" i="1"/>
  <c r="W37" i="1"/>
  <c r="X37" i="1"/>
  <c r="Z37" i="1"/>
  <c r="AA37" i="1"/>
  <c r="A38" i="1"/>
  <c r="K38" i="1"/>
  <c r="N38" i="1"/>
  <c r="Q38" i="1"/>
  <c r="R38" i="1"/>
  <c r="AB38" i="1" s="1"/>
  <c r="T38" i="1"/>
  <c r="U38" i="1"/>
  <c r="W38" i="1"/>
  <c r="X38" i="1"/>
  <c r="Z38" i="1"/>
  <c r="AA38" i="1"/>
  <c r="A39" i="1"/>
  <c r="K39" i="1"/>
  <c r="N39" i="1"/>
  <c r="Q39" i="1"/>
  <c r="R39" i="1"/>
  <c r="AB39" i="1" s="1"/>
  <c r="T39" i="1"/>
  <c r="U39" i="1"/>
  <c r="W39" i="1"/>
  <c r="X39" i="1"/>
  <c r="Z39" i="1"/>
  <c r="AA39" i="1"/>
  <c r="A40" i="1"/>
  <c r="K40" i="1"/>
  <c r="N40" i="1"/>
  <c r="Q40" i="1"/>
  <c r="R40" i="1"/>
  <c r="AB40" i="1" s="1"/>
  <c r="T40" i="1"/>
  <c r="U40" i="1"/>
  <c r="W40" i="1"/>
  <c r="X40" i="1"/>
  <c r="Z40" i="1"/>
  <c r="AA40" i="1"/>
  <c r="A41" i="1"/>
  <c r="B41" i="1"/>
  <c r="C41" i="1" s="1"/>
  <c r="K41" i="1"/>
  <c r="N41" i="1"/>
  <c r="Q41" i="1"/>
  <c r="R41" i="1"/>
  <c r="AB41" i="1" s="1"/>
  <c r="T41" i="1"/>
  <c r="U41" i="1"/>
  <c r="W41" i="1"/>
  <c r="X41" i="1"/>
  <c r="Z41" i="1"/>
  <c r="AA41" i="1"/>
  <c r="A42" i="1"/>
  <c r="K42" i="1"/>
  <c r="N42" i="1"/>
  <c r="Q42" i="1"/>
  <c r="R42" i="1"/>
  <c r="AB42" i="1" s="1"/>
  <c r="T42" i="1"/>
  <c r="U42" i="1"/>
  <c r="W42" i="1"/>
  <c r="X42" i="1"/>
  <c r="Z42" i="1"/>
  <c r="AA42" i="1"/>
  <c r="A43" i="1"/>
  <c r="K43" i="1"/>
  <c r="N43" i="1"/>
  <c r="Q43" i="1"/>
  <c r="R43" i="1"/>
  <c r="AB43" i="1" s="1"/>
  <c r="T43" i="1"/>
  <c r="U43" i="1"/>
  <c r="W43" i="1"/>
  <c r="X43" i="1"/>
  <c r="Z43" i="1"/>
  <c r="AA43" i="1"/>
  <c r="A44" i="1"/>
  <c r="K44" i="1"/>
  <c r="N44" i="1"/>
  <c r="Q44" i="1"/>
  <c r="R44" i="1"/>
  <c r="AB44" i="1" s="1"/>
  <c r="T44" i="1"/>
  <c r="U44" i="1"/>
  <c r="W44" i="1"/>
  <c r="X44" i="1"/>
  <c r="Z44" i="1"/>
  <c r="AA44" i="1"/>
  <c r="D40" i="1"/>
  <c r="J55" i="4"/>
  <c r="J20" i="4"/>
  <c r="J28" i="4"/>
  <c r="J52" i="4"/>
  <c r="J40" i="4"/>
  <c r="J14" i="4"/>
  <c r="J29" i="4"/>
  <c r="J38" i="4"/>
  <c r="J49" i="4"/>
  <c r="J42" i="4"/>
  <c r="J43" i="4"/>
  <c r="J18" i="4"/>
  <c r="J51" i="4"/>
  <c r="J53" i="4"/>
  <c r="J39" i="4"/>
  <c r="J57" i="4"/>
  <c r="J19" i="4"/>
  <c r="J46" i="4"/>
  <c r="J41" i="4"/>
  <c r="J34" i="4"/>
  <c r="J33" i="4"/>
  <c r="J37" i="4"/>
  <c r="J45" i="4"/>
  <c r="J25" i="4"/>
  <c r="J22" i="4"/>
  <c r="J31" i="4"/>
  <c r="J27" i="4"/>
  <c r="J21" i="4"/>
  <c r="J56" i="4"/>
  <c r="J54" i="4"/>
  <c r="J32" i="4"/>
  <c r="J30" i="4"/>
  <c r="J44" i="4"/>
  <c r="AB5" i="1" l="1"/>
  <c r="J15" i="4"/>
  <c r="J17" i="4"/>
  <c r="D4" i="1"/>
  <c r="J35" i="4"/>
  <c r="J47" i="4"/>
  <c r="J23" i="4"/>
  <c r="D15" i="1"/>
  <c r="J26" i="4"/>
  <c r="J16" i="4"/>
  <c r="AB17" i="4"/>
  <c r="AC16" i="4"/>
  <c r="AD15" i="4"/>
  <c r="AD14" i="4"/>
  <c r="J36" i="4"/>
  <c r="AC15" i="4"/>
  <c r="D39" i="1"/>
  <c r="J30" i="2"/>
  <c r="AC17" i="4" l="1"/>
  <c r="AB18" i="4"/>
  <c r="AD16" i="4"/>
  <c r="AC18" i="4" l="1"/>
  <c r="AD17" i="4"/>
  <c r="AB19" i="4"/>
  <c r="AD18" i="4" l="1"/>
  <c r="AC19" i="4"/>
  <c r="AB20" i="4"/>
  <c r="AD19" i="4" l="1"/>
  <c r="AB21" i="4"/>
  <c r="AC20" i="4"/>
  <c r="AC21" i="4" l="1"/>
  <c r="J11" i="4" s="1"/>
  <c r="AB22" i="4"/>
  <c r="AD20" i="4"/>
  <c r="AD21" i="4" l="1"/>
  <c r="AB23" i="4"/>
  <c r="AC22" i="4"/>
  <c r="AB24" i="4" l="1"/>
  <c r="AD22" i="4"/>
  <c r="AC23" i="4"/>
  <c r="AB25" i="4" l="1"/>
  <c r="AD23" i="4"/>
  <c r="AC24" i="4"/>
  <c r="AB26" i="4" l="1"/>
  <c r="AD24" i="4"/>
  <c r="AC25" i="4"/>
  <c r="AB27" i="4" l="1"/>
  <c r="AD25" i="4"/>
  <c r="AC26" i="4"/>
  <c r="AD26" i="4" l="1"/>
  <c r="AB28" i="4"/>
  <c r="AC27" i="4"/>
  <c r="AB29" i="4" l="1"/>
  <c r="AC28" i="4"/>
  <c r="AD27" i="4"/>
  <c r="AD28" i="4" l="1"/>
  <c r="AC29" i="4"/>
</calcChain>
</file>

<file path=xl/sharedStrings.xml><?xml version="1.0" encoding="utf-8"?>
<sst xmlns="http://schemas.openxmlformats.org/spreadsheetml/2006/main" count="154" uniqueCount="131">
  <si>
    <t>電話番号</t>
    <rPh sb="0" eb="2">
      <t>デンワ</t>
    </rPh>
    <rPh sb="2" eb="4">
      <t>バンゴウ</t>
    </rPh>
    <phoneticPr fontId="37"/>
  </si>
  <si>
    <t>大会申込表　</t>
    <rPh sb="0" eb="2">
      <t>タイカイ</t>
    </rPh>
    <rPh sb="2" eb="3">
      <t>モウ</t>
    </rPh>
    <rPh sb="3" eb="4">
      <t>コ</t>
    </rPh>
    <rPh sb="4" eb="5">
      <t>ヒョウ</t>
    </rPh>
    <phoneticPr fontId="37"/>
  </si>
  <si>
    <t>記入日</t>
    <rPh sb="0" eb="2">
      <t>キニュウ</t>
    </rPh>
    <rPh sb="2" eb="3">
      <t>ビ</t>
    </rPh>
    <phoneticPr fontId="37"/>
  </si>
  <si>
    <t>ﾖﾐｶﾞﾅ(15)</t>
  </si>
  <si>
    <t>種目</t>
    <rPh sb="0" eb="2">
      <t>シュモク</t>
    </rPh>
    <phoneticPr fontId="37"/>
  </si>
  <si>
    <t>info@kumamoto-swim.com</t>
    <phoneticPr fontId="37"/>
  </si>
  <si>
    <t>大会名</t>
    <rPh sb="0" eb="3">
      <t>タイカイメイ</t>
    </rPh>
    <phoneticPr fontId="37"/>
  </si>
  <si>
    <t>個人種目</t>
    <rPh sb="0" eb="2">
      <t>コジン</t>
    </rPh>
    <rPh sb="2" eb="4">
      <t>シュモク</t>
    </rPh>
    <phoneticPr fontId="37"/>
  </si>
  <si>
    <t>FAX番号</t>
    <rPh sb="3" eb="5">
      <t>バンゴウ</t>
    </rPh>
    <phoneticPr fontId="37"/>
  </si>
  <si>
    <t>代表者名</t>
    <rPh sb="0" eb="3">
      <t>ダイヒョウシャ</t>
    </rPh>
    <rPh sb="3" eb="4">
      <t>メイ</t>
    </rPh>
    <phoneticPr fontId="37"/>
  </si>
  <si>
    <t>合計</t>
    <rPh sb="0" eb="2">
      <t>ゴウケイ</t>
    </rPh>
    <phoneticPr fontId="37"/>
  </si>
  <si>
    <t>参加リレー種目</t>
    <rPh sb="0" eb="2">
      <t>サンカ</t>
    </rPh>
    <rPh sb="5" eb="7">
      <t>シュモク</t>
    </rPh>
    <phoneticPr fontId="37"/>
  </si>
  <si>
    <t>申込P</t>
    <phoneticPr fontId="37"/>
  </si>
  <si>
    <t>種目２</t>
  </si>
  <si>
    <t>円</t>
    <rPh sb="0" eb="1">
      <t>エン</t>
    </rPh>
    <phoneticPr fontId="37"/>
  </si>
  <si>
    <t>男子</t>
    <rPh sb="0" eb="2">
      <t>ダンシ</t>
    </rPh>
    <phoneticPr fontId="37"/>
  </si>
  <si>
    <t>住所</t>
    <rPh sb="0" eb="2">
      <t>ジュウショ</t>
    </rPh>
    <phoneticPr fontId="37"/>
  </si>
  <si>
    <t>〒</t>
    <phoneticPr fontId="37"/>
  </si>
  <si>
    <t>所属名ﾖﾐ</t>
    <rPh sb="0" eb="2">
      <t>ショゾク</t>
    </rPh>
    <rPh sb="2" eb="3">
      <t>メイ</t>
    </rPh>
    <phoneticPr fontId="37"/>
  </si>
  <si>
    <t>＝</t>
    <phoneticPr fontId="37"/>
  </si>
  <si>
    <t>年齢基準</t>
    <rPh sb="0" eb="2">
      <t>ネンレイ</t>
    </rPh>
    <rPh sb="2" eb="4">
      <t>キジュン</t>
    </rPh>
    <phoneticPr fontId="37"/>
  </si>
  <si>
    <t>http://kumamoto-swim.com/</t>
    <phoneticPr fontId="37"/>
  </si>
  <si>
    <t>ﾒｰﾙｱﾄﾞﾚｽ</t>
    <phoneticPr fontId="37"/>
  </si>
  <si>
    <t>　　住　　　　　所</t>
    <phoneticPr fontId="38"/>
  </si>
  <si>
    <t>記載責任者</t>
    <rPh sb="0" eb="2">
      <t>キサイ</t>
    </rPh>
    <rPh sb="2" eb="5">
      <t>セキニンシャ</t>
    </rPh>
    <phoneticPr fontId="37"/>
  </si>
  <si>
    <t>携帯電話</t>
    <rPh sb="0" eb="2">
      <t>ケイタイ</t>
    </rPh>
    <rPh sb="2" eb="4">
      <t>デンワ</t>
    </rPh>
    <phoneticPr fontId="37"/>
  </si>
  <si>
    <t>参加者</t>
    <rPh sb="0" eb="3">
      <t>サンカシャ</t>
    </rPh>
    <phoneticPr fontId="37"/>
  </si>
  <si>
    <t xml:space="preserve">　　責　任　者　名  </t>
    <phoneticPr fontId="38"/>
  </si>
  <si>
    <t>参加者個人種目</t>
    <rPh sb="0" eb="3">
      <t>サンカシャ</t>
    </rPh>
    <rPh sb="3" eb="5">
      <t>コジン</t>
    </rPh>
    <rPh sb="5" eb="7">
      <t>シュモク</t>
    </rPh>
    <phoneticPr fontId="37"/>
  </si>
  <si>
    <t>女子</t>
    <rPh sb="0" eb="2">
      <t>ジョシ</t>
    </rPh>
    <phoneticPr fontId="37"/>
  </si>
  <si>
    <t>混合</t>
    <rPh sb="0" eb="2">
      <t>コンゴウ</t>
    </rPh>
    <phoneticPr fontId="37"/>
  </si>
  <si>
    <t>距離３</t>
    <phoneticPr fontId="37"/>
  </si>
  <si>
    <t>円×</t>
    <rPh sb="0" eb="1">
      <t>エン</t>
    </rPh>
    <phoneticPr fontId="37"/>
  </si>
  <si>
    <t>ﾌﾟﾛｸﾞﾗﾑ</t>
    <phoneticPr fontId="37"/>
  </si>
  <si>
    <t>冊</t>
    <rPh sb="0" eb="1">
      <t>サツ</t>
    </rPh>
    <phoneticPr fontId="37"/>
  </si>
  <si>
    <t>　速報</t>
    <rPh sb="1" eb="3">
      <t>ソクホウ</t>
    </rPh>
    <phoneticPr fontId="37"/>
  </si>
  <si>
    <t>申込合計金額</t>
    <rPh sb="0" eb="2">
      <t>モウシコミ</t>
    </rPh>
    <rPh sb="2" eb="4">
      <t>ゴウケイ</t>
    </rPh>
    <rPh sb="4" eb="6">
      <t>キンガク</t>
    </rPh>
    <phoneticPr fontId="37"/>
  </si>
  <si>
    <t>誓　約　書</t>
  </si>
  <si>
    <t>所属名</t>
    <rPh sb="0" eb="2">
      <t>ショゾク</t>
    </rPh>
    <rPh sb="2" eb="3">
      <t>メイ</t>
    </rPh>
    <phoneticPr fontId="37"/>
  </si>
  <si>
    <t>　大　会　委　員　長　殿</t>
  </si>
  <si>
    <t>　　定期的に水泳練習を実施していることを誓約いたします。また大会期間中の事故について</t>
    <phoneticPr fontId="38"/>
  </si>
  <si>
    <t>　　も自己責任において処理し主催側の責任を問いませんし、健康についても何ら異常なき</t>
    <phoneticPr fontId="38"/>
  </si>
  <si>
    <t>　　ク　ラ　ブ　名</t>
    <phoneticPr fontId="38"/>
  </si>
  <si>
    <t>　　電　　　　　話</t>
    <phoneticPr fontId="38"/>
  </si>
  <si>
    <t>携　　帯</t>
    <rPh sb="0" eb="1">
      <t>タズサ</t>
    </rPh>
    <rPh sb="3" eb="4">
      <t>オビ</t>
    </rPh>
    <phoneticPr fontId="38"/>
  </si>
  <si>
    <t>No</t>
  </si>
  <si>
    <t>※注意　　計算式が壊れますので、データの複写・移動をしないでください。</t>
    <rPh sb="1" eb="3">
      <t>チュウイ</t>
    </rPh>
    <rPh sb="5" eb="8">
      <t>ケイサンシキ</t>
    </rPh>
    <rPh sb="9" eb="10">
      <t>コワ</t>
    </rPh>
    <rPh sb="20" eb="22">
      <t>フクシャ</t>
    </rPh>
    <rPh sb="23" eb="25">
      <t>イドウ</t>
    </rPh>
    <phoneticPr fontId="37"/>
  </si>
  <si>
    <t>の箇所を記載する</t>
    <rPh sb="1" eb="3">
      <t>カショ</t>
    </rPh>
    <rPh sb="4" eb="6">
      <t>キサイ</t>
    </rPh>
    <phoneticPr fontId="37"/>
  </si>
  <si>
    <t>必ず　タイム　を記載してください。</t>
    <rPh sb="0" eb="1">
      <t>カナラ</t>
    </rPh>
    <rPh sb="8" eb="10">
      <t>キサイ</t>
    </rPh>
    <phoneticPr fontId="37"/>
  </si>
  <si>
    <t>所属名ﾖﾐ(半角カナ）</t>
    <rPh sb="0" eb="2">
      <t>ショゾク</t>
    </rPh>
    <rPh sb="2" eb="3">
      <t>メイ</t>
    </rPh>
    <rPh sb="6" eb="8">
      <t>ハンカク</t>
    </rPh>
    <phoneticPr fontId="37"/>
  </si>
  <si>
    <t>参加</t>
    <rPh sb="0" eb="2">
      <t>サンカ</t>
    </rPh>
    <phoneticPr fontId="37"/>
  </si>
  <si>
    <t>性別(1)</t>
  </si>
  <si>
    <t>氏名</t>
    <rPh sb="0" eb="2">
      <t>シメイ</t>
    </rPh>
    <phoneticPr fontId="37"/>
  </si>
  <si>
    <t>ﾖﾐ</t>
    <phoneticPr fontId="37"/>
  </si>
  <si>
    <t>種２</t>
  </si>
  <si>
    <t>個人ID</t>
    <rPh sb="0" eb="2">
      <t>コジン</t>
    </rPh>
    <phoneticPr fontId="37"/>
  </si>
  <si>
    <t>生年月日</t>
  </si>
  <si>
    <t>年齢</t>
    <rPh sb="0" eb="2">
      <t>ネンレイ</t>
    </rPh>
    <phoneticPr fontId="37"/>
  </si>
  <si>
    <t>区分</t>
    <rPh sb="0" eb="2">
      <t>クブン</t>
    </rPh>
    <phoneticPr fontId="37"/>
  </si>
  <si>
    <t>ﾁｰﾑＩＤ</t>
    <phoneticPr fontId="37"/>
  </si>
  <si>
    <t>種１</t>
  </si>
  <si>
    <t>種目１</t>
  </si>
  <si>
    <t>距離１</t>
  </si>
  <si>
    <t>距離２</t>
  </si>
  <si>
    <t>種３</t>
    <phoneticPr fontId="37"/>
  </si>
  <si>
    <t>種目３</t>
    <phoneticPr fontId="37"/>
  </si>
  <si>
    <t>熊本　太郎</t>
    <rPh sb="0" eb="2">
      <t>クマモト</t>
    </rPh>
    <rPh sb="3" eb="5">
      <t>タロウ</t>
    </rPh>
    <phoneticPr fontId="37"/>
  </si>
  <si>
    <t>ｸﾏﾓﾄ ﾀﾛｳ</t>
    <phoneticPr fontId="37"/>
  </si>
  <si>
    <t>参加者リスト</t>
    <rPh sb="0" eb="3">
      <t>サンカシャ</t>
    </rPh>
    <phoneticPr fontId="37"/>
  </si>
  <si>
    <t>入力チーム番号</t>
  </si>
  <si>
    <t>チーム名(20)</t>
  </si>
  <si>
    <t>ﾁｰﾑID</t>
    <phoneticPr fontId="37"/>
  </si>
  <si>
    <t>４年齢</t>
    <rPh sb="1" eb="3">
      <t>ネンレイ</t>
    </rPh>
    <phoneticPr fontId="37"/>
  </si>
  <si>
    <t>ｸﾗｽ入力</t>
  </si>
  <si>
    <t>種目ｺｰﾄﾞ</t>
  </si>
  <si>
    <t>選手番号</t>
    <rPh sb="0" eb="2">
      <t>センシュ</t>
    </rPh>
    <rPh sb="2" eb="4">
      <t>バンゴウ</t>
    </rPh>
    <phoneticPr fontId="37"/>
  </si>
  <si>
    <t>１泳者</t>
    <rPh sb="1" eb="3">
      <t>エイシャ</t>
    </rPh>
    <phoneticPr fontId="37"/>
  </si>
  <si>
    <t>１年齢</t>
    <rPh sb="1" eb="3">
      <t>ネンレイ</t>
    </rPh>
    <phoneticPr fontId="37"/>
  </si>
  <si>
    <t>２泳者</t>
    <rPh sb="1" eb="3">
      <t>エイシャ</t>
    </rPh>
    <phoneticPr fontId="37"/>
  </si>
  <si>
    <t>２年齢</t>
    <rPh sb="1" eb="3">
      <t>ネンレイ</t>
    </rPh>
    <phoneticPr fontId="37"/>
  </si>
  <si>
    <t>３泳者</t>
    <rPh sb="1" eb="3">
      <t>エイシャ</t>
    </rPh>
    <phoneticPr fontId="37"/>
  </si>
  <si>
    <t>３年齢</t>
    <rPh sb="1" eb="3">
      <t>ネンレイ</t>
    </rPh>
    <phoneticPr fontId="37"/>
  </si>
  <si>
    <t>４泳者</t>
    <rPh sb="1" eb="3">
      <t>エイシャ</t>
    </rPh>
    <phoneticPr fontId="37"/>
  </si>
  <si>
    <t>　合計</t>
    <rPh sb="1" eb="3">
      <t>ゴウケイ</t>
    </rPh>
    <phoneticPr fontId="37"/>
  </si>
  <si>
    <t>熊本太郎</t>
    <rPh sb="0" eb="2">
      <t>クマモト</t>
    </rPh>
    <rPh sb="2" eb="4">
      <t>タロウ</t>
    </rPh>
    <phoneticPr fontId="37"/>
  </si>
  <si>
    <t>福岡一郎</t>
    <rPh sb="0" eb="2">
      <t>フクオカ</t>
    </rPh>
    <rPh sb="2" eb="4">
      <t>イチロウ</t>
    </rPh>
    <phoneticPr fontId="37"/>
  </si>
  <si>
    <t>宮崎　緑</t>
    <rPh sb="0" eb="2">
      <t>ミヤザキ</t>
    </rPh>
    <rPh sb="3" eb="4">
      <t>ミドリ</t>
    </rPh>
    <phoneticPr fontId="37"/>
  </si>
  <si>
    <t>長崎真喜子</t>
    <rPh sb="0" eb="2">
      <t>ナガサキ</t>
    </rPh>
    <rPh sb="2" eb="5">
      <t>マキコ</t>
    </rPh>
    <phoneticPr fontId="37"/>
  </si>
  <si>
    <t>性別(漢字)</t>
    <phoneticPr fontId="37"/>
  </si>
  <si>
    <t>性別(漢字)</t>
    <rPh sb="0" eb="2">
      <t>セイベツ</t>
    </rPh>
    <phoneticPr fontId="37"/>
  </si>
  <si>
    <t>ﾀｲﾑ１前</t>
    <rPh sb="4" eb="5">
      <t>マエ</t>
    </rPh>
    <phoneticPr fontId="37"/>
  </si>
  <si>
    <t>ﾀｲﾑ2前</t>
    <rPh sb="4" eb="5">
      <t>マエ</t>
    </rPh>
    <phoneticPr fontId="37"/>
  </si>
  <si>
    <t>ﾀｲﾑ3前</t>
    <rPh sb="4" eb="5">
      <t>マエ</t>
    </rPh>
    <phoneticPr fontId="37"/>
  </si>
  <si>
    <t>略称団体名(6文字以内）記入</t>
    <rPh sb="0" eb="2">
      <t>リャクショウ</t>
    </rPh>
    <rPh sb="2" eb="5">
      <t>ダンタイメイ</t>
    </rPh>
    <rPh sb="7" eb="9">
      <t>モジ</t>
    </rPh>
    <rPh sb="9" eb="11">
      <t>イナイ</t>
    </rPh>
    <rPh sb="12" eb="14">
      <t>キニュウ</t>
    </rPh>
    <phoneticPr fontId="37"/>
  </si>
  <si>
    <t>６文字ですから右の通りになります。</t>
    <rPh sb="1" eb="3">
      <t>モジ</t>
    </rPh>
    <rPh sb="7" eb="8">
      <t>ミギ</t>
    </rPh>
    <rPh sb="9" eb="10">
      <t>トオ</t>
    </rPh>
    <phoneticPr fontId="37"/>
  </si>
  <si>
    <t>チーム名</t>
    <rPh sb="3" eb="4">
      <t>メイ</t>
    </rPh>
    <phoneticPr fontId="37"/>
  </si>
  <si>
    <t>チームよみ</t>
    <phoneticPr fontId="37"/>
  </si>
  <si>
    <t>リレー</t>
    <phoneticPr fontId="37"/>
  </si>
  <si>
    <t>申込みの送信先</t>
    <rPh sb="0" eb="2">
      <t>モウシコ</t>
    </rPh>
    <rPh sb="4" eb="6">
      <t>ソウシン</t>
    </rPh>
    <rPh sb="6" eb="7">
      <t>サキ</t>
    </rPh>
    <phoneticPr fontId="37"/>
  </si>
  <si>
    <t>見本</t>
    <rPh sb="0" eb="2">
      <t>ミホン</t>
    </rPh>
    <phoneticPr fontId="37"/>
  </si>
  <si>
    <t>アルファベット表記</t>
    <rPh sb="7" eb="9">
      <t>ヒョウキ</t>
    </rPh>
    <phoneticPr fontId="37"/>
  </si>
  <si>
    <t>　　ことを、出場選手の捺印の上ここに誓約いたします。</t>
    <phoneticPr fontId="38"/>
  </si>
  <si>
    <t>ﾒｰﾙｱﾄﾞﾚｽ</t>
    <phoneticPr fontId="38"/>
  </si>
  <si>
    <t>氏　　　　　名</t>
    <phoneticPr fontId="38"/>
  </si>
  <si>
    <t>〒</t>
    <phoneticPr fontId="38"/>
  </si>
  <si>
    <t>①こちらのシートを印刷する。②登録シールを貼りつけ、PDFファイルにして添付送信する。</t>
    <rPh sb="9" eb="11">
      <t>インサツ</t>
    </rPh>
    <rPh sb="15" eb="17">
      <t>トウロク</t>
    </rPh>
    <rPh sb="21" eb="22">
      <t>ハ</t>
    </rPh>
    <rPh sb="36" eb="38">
      <t>テンプ</t>
    </rPh>
    <rPh sb="38" eb="40">
      <t>ソウシン</t>
    </rPh>
    <phoneticPr fontId="38"/>
  </si>
  <si>
    <t>正式団体名</t>
    <rPh sb="0" eb="2">
      <t>セイシキ</t>
    </rPh>
    <rPh sb="2" eb="5">
      <t>ダンタイメイ</t>
    </rPh>
    <phoneticPr fontId="37"/>
  </si>
  <si>
    <t>400まで</t>
    <phoneticPr fontId="37"/>
  </si>
  <si>
    <t>200ｍ混合リレー・200ｍ混合メドレーはありません。</t>
    <rPh sb="4" eb="6">
      <t>コンゴウ</t>
    </rPh>
    <rPh sb="14" eb="16">
      <t>コンゴウ</t>
    </rPh>
    <phoneticPr fontId="37"/>
  </si>
  <si>
    <t>チーム名をアルファベット表記してください。（メール送信用です）</t>
    <phoneticPr fontId="37"/>
  </si>
  <si>
    <t>←添付ファイル名は左のように変更して申し込んでください。★重要</t>
    <phoneticPr fontId="37"/>
  </si>
  <si>
    <t>の箇所が手入力の箇所です。</t>
    <rPh sb="1" eb="3">
      <t>カショ</t>
    </rPh>
    <rPh sb="4" eb="7">
      <t>テニュウリョク</t>
    </rPh>
    <rPh sb="8" eb="10">
      <t>カショ</t>
    </rPh>
    <phoneticPr fontId="37"/>
  </si>
  <si>
    <r>
      <t>＜参加申込内訳一覧表＞　↓</t>
    </r>
    <r>
      <rPr>
        <b/>
        <sz val="10"/>
        <rFont val="ＭＳ Ｐゴシック"/>
        <family val="3"/>
        <charset val="128"/>
      </rPr>
      <t>参加人数、種目等は自動反映しませんので、手入力で数字を入力してください。</t>
    </r>
    <rPh sb="1" eb="3">
      <t>サンカ</t>
    </rPh>
    <rPh sb="3" eb="5">
      <t>モウシコミ</t>
    </rPh>
    <rPh sb="5" eb="7">
      <t>ウチワケ</t>
    </rPh>
    <rPh sb="7" eb="10">
      <t>イチランヒョウ</t>
    </rPh>
    <rPh sb="13" eb="15">
      <t>サンカ</t>
    </rPh>
    <rPh sb="15" eb="17">
      <t>ニンズウ</t>
    </rPh>
    <rPh sb="18" eb="20">
      <t>シュモク</t>
    </rPh>
    <rPh sb="20" eb="21">
      <t>トウ</t>
    </rPh>
    <rPh sb="22" eb="24">
      <t>ジドウ</t>
    </rPh>
    <rPh sb="24" eb="26">
      <t>ハンエイ</t>
    </rPh>
    <rPh sb="33" eb="36">
      <t>テニュウリョク</t>
    </rPh>
    <rPh sb="37" eb="39">
      <t>スウジ</t>
    </rPh>
    <rPh sb="40" eb="42">
      <t>ニュウリョク</t>
    </rPh>
    <phoneticPr fontId="37"/>
  </si>
  <si>
    <t>出場選手登録シール貼付 （捺印不要）</t>
    <rPh sb="4" eb="6">
      <t>トウロク</t>
    </rPh>
    <rPh sb="9" eb="10">
      <t>ハ</t>
    </rPh>
    <rPh sb="10" eb="11">
      <t>ツ</t>
    </rPh>
    <rPh sb="13" eb="15">
      <t>ナツイン</t>
    </rPh>
    <rPh sb="15" eb="17">
      <t>フヨウ</t>
    </rPh>
    <phoneticPr fontId="38"/>
  </si>
  <si>
    <t>の箇所に記入してください。</t>
    <rPh sb="1" eb="3">
      <t>カショ</t>
    </rPh>
    <rPh sb="4" eb="6">
      <t>キニュウ</t>
    </rPh>
    <phoneticPr fontId="37"/>
  </si>
  <si>
    <r>
      <rPr>
        <b/>
        <sz val="12"/>
        <rFont val="ＭＳ Ｐゴシック"/>
        <family val="3"/>
        <charset val="128"/>
      </rPr>
      <t>略称団体名</t>
    </r>
    <r>
      <rPr>
        <sz val="12"/>
        <rFont val="ＭＳ Ｐゴシック"/>
        <family val="3"/>
        <charset val="128"/>
      </rPr>
      <t>（6文字以内</t>
    </r>
    <rPh sb="0" eb="2">
      <t>リャクショウ</t>
    </rPh>
    <rPh sb="2" eb="5">
      <t>ダンタイメイ</t>
    </rPh>
    <rPh sb="7" eb="9">
      <t>モジ</t>
    </rPh>
    <rPh sb="9" eb="11">
      <t>イナイ</t>
    </rPh>
    <phoneticPr fontId="37"/>
  </si>
  <si>
    <r>
      <t>マスターズ登録</t>
    </r>
    <r>
      <rPr>
        <b/>
        <sz val="10"/>
        <rFont val="ＭＳ Ｐゴシック"/>
        <family val="3"/>
        <charset val="128"/>
      </rPr>
      <t>ﾁｰﾑID</t>
    </r>
    <r>
      <rPr>
        <sz val="10"/>
        <rFont val="ＭＳ Ｐゴシック"/>
        <family val="3"/>
        <charset val="128"/>
      </rPr>
      <t>（数字のみ6桁入）</t>
    </r>
    <rPh sb="5" eb="7">
      <t>トウロク</t>
    </rPh>
    <rPh sb="13" eb="15">
      <t>スウジ</t>
    </rPh>
    <rPh sb="18" eb="19">
      <t>ケタ</t>
    </rPh>
    <rPh sb="19" eb="20">
      <t>ニュウ</t>
    </rPh>
    <phoneticPr fontId="37"/>
  </si>
  <si>
    <t>チームIDにﾊｲﾌﾝは記入しないでください。</t>
    <rPh sb="11" eb="13">
      <t>キニュウ</t>
    </rPh>
    <phoneticPr fontId="37"/>
  </si>
  <si>
    <t>　大会協賛金（一律　５００円）</t>
  </si>
  <si>
    <t>個人種目の　申込P　の選手番号を入力してください。合計が赤色のセルに変わったときはクラス区分が間違っています。</t>
    <rPh sb="0" eb="2">
      <t>コジン</t>
    </rPh>
    <rPh sb="2" eb="4">
      <t>シュモク</t>
    </rPh>
    <rPh sb="6" eb="8">
      <t>モウシコミ</t>
    </rPh>
    <rPh sb="11" eb="13">
      <t>センシュ</t>
    </rPh>
    <rPh sb="13" eb="15">
      <t>バンゴウ</t>
    </rPh>
    <rPh sb="16" eb="18">
      <t>ニュウリョク</t>
    </rPh>
    <rPh sb="25" eb="27">
      <t>ゴウケイ</t>
    </rPh>
    <rPh sb="28" eb="30">
      <t>アカイロ</t>
    </rPh>
    <rPh sb="34" eb="35">
      <t>カ</t>
    </rPh>
    <rPh sb="44" eb="46">
      <t>クブン</t>
    </rPh>
    <rPh sb="47" eb="49">
      <t>マチガ</t>
    </rPh>
    <phoneticPr fontId="37"/>
  </si>
  <si>
    <t>○○○-79-kumamoto.xlsxファイルを添付すること（○○は略称団体名）</t>
    <rPh sb="25" eb="27">
      <t>テンプ</t>
    </rPh>
    <rPh sb="35" eb="37">
      <t>リャクショウ</t>
    </rPh>
    <rPh sb="37" eb="40">
      <t>ダンタイメイ</t>
    </rPh>
    <phoneticPr fontId="37"/>
  </si>
  <si>
    <r>
      <t>　　　熊本マスターズ水泳競技大会の出場にあたり、当クラブの出場選手は、週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回以上</t>
    </r>
    <rPh sb="3" eb="5">
      <t>クマモト</t>
    </rPh>
    <phoneticPr fontId="38"/>
  </si>
  <si>
    <t>大会申込表のメールアドレス宛てに【お知らせ】等を送信いたします。メールアドレスが記入されていない場合、携帯電話(docomo)のメールの場合届きませんのでご注意お願いいたします。</t>
    <rPh sb="13" eb="14">
      <t>ア</t>
    </rPh>
    <rPh sb="18" eb="19">
      <t>シ</t>
    </rPh>
    <rPh sb="22" eb="23">
      <t>トウ</t>
    </rPh>
    <rPh sb="24" eb="26">
      <t>ソウシン</t>
    </rPh>
    <rPh sb="51" eb="53">
      <t>ケイタイ</t>
    </rPh>
    <rPh sb="53" eb="55">
      <t>デンワ</t>
    </rPh>
    <rPh sb="68" eb="70">
      <t>バアイ</t>
    </rPh>
    <phoneticPr fontId="37"/>
  </si>
  <si>
    <t>第80回熊本マスターズ水泳競技大会</t>
    <rPh sb="0" eb="1">
      <t>ダイ</t>
    </rPh>
    <rPh sb="3" eb="4">
      <t>カイ</t>
    </rPh>
    <rPh sb="4" eb="6">
      <t>クマモト</t>
    </rPh>
    <rPh sb="11" eb="13">
      <t>スイエイ</t>
    </rPh>
    <rPh sb="13" eb="15">
      <t>キョウギ</t>
    </rPh>
    <rPh sb="15" eb="17">
      <t>タイカイ</t>
    </rPh>
    <phoneticPr fontId="37"/>
  </si>
  <si>
    <t>ｴﾝﾄﾘｰﾀｲﾑ</t>
    <phoneticPr fontId="37"/>
  </si>
  <si>
    <t>★大会申し込みを記入すると下記に反映されます</t>
    <rPh sb="1" eb="3">
      <t>タイカイ</t>
    </rPh>
    <rPh sb="3" eb="4">
      <t>モウ</t>
    </rPh>
    <rPh sb="5" eb="6">
      <t>コ</t>
    </rPh>
    <rPh sb="8" eb="10">
      <t>キニュウ</t>
    </rPh>
    <rPh sb="13" eb="15">
      <t>カキ</t>
    </rPh>
    <rPh sb="16" eb="18">
      <t>ハンエイ</t>
    </rPh>
    <phoneticPr fontId="38"/>
  </si>
  <si>
    <r>
      <t>出 場 選 手 ・署 名　</t>
    </r>
    <r>
      <rPr>
        <sz val="12"/>
        <color rgb="FFFF0000"/>
        <rFont val="ＭＳ 明朝"/>
        <family val="1"/>
        <charset val="128"/>
      </rPr>
      <t>　印鑑不要</t>
    </r>
    <phoneticPr fontId="38"/>
  </si>
  <si>
    <r>
      <rPr>
        <b/>
        <sz val="10"/>
        <rFont val="ＭＳ ゴシック"/>
        <family val="3"/>
        <charset val="128"/>
      </rPr>
      <t>メールの件名：「○○○80</t>
    </r>
    <r>
      <rPr>
        <b/>
        <sz val="10"/>
        <rFont val="Microsoft JhengHei"/>
        <family val="2"/>
        <charset val="136"/>
      </rPr>
      <t>⼤</t>
    </r>
    <r>
      <rPr>
        <b/>
        <sz val="10"/>
        <rFont val="ＭＳ ゴシック"/>
        <family val="3"/>
        <charset val="128"/>
      </rPr>
      <t>会申込み」（○○○は略称団体名） 　添付するファイル名は「○○○-80-kumamoto.xlsx」としてください。（○○○は略称団体名）また、本エクセルデータを添付したメール及び何も添付しないメールの</t>
    </r>
    <r>
      <rPr>
        <b/>
        <sz val="10"/>
        <color rgb="FFFF0000"/>
        <rFont val="ＭＳ ゴシック"/>
        <family val="3"/>
        <charset val="128"/>
      </rPr>
      <t>2通</t>
    </r>
    <r>
      <rPr>
        <b/>
        <sz val="10"/>
        <rFont val="ＭＳ ゴシック"/>
        <family val="3"/>
        <charset val="128"/>
      </rPr>
      <t>を送付してください。（過去に於いてエクセルを添付したメールが届かないことがありましたので、この場合、こちらから連絡するためです。）</t>
    </r>
    <r>
      <rPr>
        <sz val="14"/>
        <rFont val="Meiryo UI"/>
        <family val="3"/>
        <charset val="128"/>
      </rPr>
      <t xml:space="preserve"> </t>
    </r>
    <rPh sb="4" eb="6">
      <t>ケンメイ</t>
    </rPh>
    <rPh sb="86" eb="87">
      <t>ホン</t>
    </rPh>
    <rPh sb="95" eb="97">
      <t>テンプ</t>
    </rPh>
    <rPh sb="102" eb="103">
      <t>オヨ</t>
    </rPh>
    <rPh sb="104" eb="105">
      <t>ナニ</t>
    </rPh>
    <rPh sb="106" eb="108">
      <t>テンプ</t>
    </rPh>
    <rPh sb="116" eb="117">
      <t>ツウ</t>
    </rPh>
    <rPh sb="118" eb="120">
      <t>ソウフ</t>
    </rPh>
    <phoneticPr fontId="37"/>
  </si>
  <si>
    <r>
      <t>熊本県ﾏｽﾀｰｽﾞ水泳協会のホームページに当日のエントリーデータを</t>
    </r>
    <r>
      <rPr>
        <sz val="14"/>
        <color rgb="FFFF0000"/>
        <rFont val="Meiryo UI"/>
        <family val="3"/>
        <charset val="128"/>
      </rPr>
      <t>大会開催日の2週間前迄</t>
    </r>
    <r>
      <rPr>
        <sz val="14"/>
        <rFont val="Meiryo UI"/>
        <family val="3"/>
        <charset val="128"/>
      </rPr>
      <t>まで掲載します。
個人種目の修正等がありましたら、同日までに同ホームページにあるメールにてご連絡ください。</t>
    </r>
    <rPh sb="0" eb="2">
      <t>クマモト</t>
    </rPh>
    <rPh sb="2" eb="3">
      <t>ケン</t>
    </rPh>
    <rPh sb="8" eb="10">
      <t>スイエイ</t>
    </rPh>
    <rPh sb="10" eb="12">
      <t>キョウカイ</t>
    </rPh>
    <rPh sb="12" eb="13">
      <t>ノ</t>
    </rPh>
    <rPh sb="20" eb="22">
      <t>トウジツ</t>
    </rPh>
    <rPh sb="22" eb="23">
      <t>ノ</t>
    </rPh>
    <rPh sb="33" eb="35">
      <t>タイカイ</t>
    </rPh>
    <rPh sb="35" eb="38">
      <t>カイサイビ</t>
    </rPh>
    <rPh sb="40" eb="42">
      <t>シュウカン</t>
    </rPh>
    <rPh sb="42" eb="43">
      <t>マエ</t>
    </rPh>
    <rPh sb="43" eb="44">
      <t>マデ</t>
    </rPh>
    <rPh sb="45" eb="47">
      <t>ケイサイ</t>
    </rPh>
    <rPh sb="47" eb="48">
      <t>シ</t>
    </rPh>
    <rPh sb="59" eb="60">
      <t>トウ</t>
    </rPh>
    <rPh sb="60" eb="61">
      <t>キ</t>
    </rPh>
    <rPh sb="68" eb="70">
      <t>ドウジツ</t>
    </rPh>
    <rPh sb="70" eb="73">
      <t>マデニ</t>
    </rPh>
    <rPh sb="74" eb="80">
      <t>ホームページ</t>
    </rPh>
    <rPh sb="89" eb="91">
      <t>レンラク</t>
    </rPh>
    <rPh sb="91" eb="94">
      <t>クダサ</t>
    </rPh>
    <phoneticPr fontId="37"/>
  </si>
  <si>
    <r>
      <t>ﾁｰﾑﾖﾐ（</t>
    </r>
    <r>
      <rPr>
        <b/>
        <sz val="10"/>
        <color rgb="FFFF0000"/>
        <rFont val="ＭＳ Ｐゴシック"/>
        <family val="3"/>
        <charset val="128"/>
      </rPr>
      <t>半角ｶﾅ12文字</t>
    </r>
    <r>
      <rPr>
        <sz val="10"/>
        <rFont val="ＭＳ Ｐゴシック"/>
        <family val="3"/>
        <charset val="128"/>
      </rPr>
      <t>以内）</t>
    </r>
    <rPh sb="6" eb="8">
      <t>ハンカク</t>
    </rPh>
    <rPh sb="12" eb="14">
      <t>モジ</t>
    </rPh>
    <rPh sb="14" eb="16">
      <t>イナイ</t>
    </rPh>
    <phoneticPr fontId="37"/>
  </si>
  <si>
    <r>
      <rPr>
        <b/>
        <sz val="11"/>
        <color rgb="FFFF0000"/>
        <rFont val="ＭＳ Ｐゴシック"/>
        <family val="3"/>
        <charset val="128"/>
      </rPr>
      <t>6文字以内</t>
    </r>
    <r>
      <rPr>
        <b/>
        <sz val="11"/>
        <rFont val="ＭＳ Ｐゴシック"/>
        <family val="3"/>
        <charset val="128"/>
      </rPr>
      <t>(ﾌﾟﾛｸﾞﾗﾑに記載されます）</t>
    </r>
    <rPh sb="1" eb="3">
      <t>モジ</t>
    </rPh>
    <rPh sb="3" eb="5">
      <t>イナイ</t>
    </rPh>
    <rPh sb="14" eb="16">
      <t>キサイ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</si>
</sst>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/m/d;@"/>
    <numFmt numFmtId="177" formatCode="yyyy&quot;年&quot;m&quot;月&quot;d&quot;日&quot;;@"/>
  </numFmts>
  <fonts count="6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4"/>
      <color indexed="12"/>
      <name val="Meiryo UI"/>
      <family val="3"/>
      <charset val="128"/>
    </font>
    <font>
      <u/>
      <sz val="14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10"/>
      <color indexed="8"/>
      <name val="ＭＳ ゴシック"/>
      <family val="3"/>
      <charset val="128"/>
    </font>
    <font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HGPｺﾞｼｯｸE"/>
      <family val="3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name val="MJ-ネオツデイ こがな DB"/>
      <family val="2"/>
      <charset val="128"/>
    </font>
    <font>
      <b/>
      <sz val="12"/>
      <name val="MJ-ネオツデイ こがな DB"/>
      <family val="2"/>
      <charset val="128"/>
    </font>
    <font>
      <b/>
      <sz val="10"/>
      <name val="ＭＳ ゴシック"/>
      <family val="3"/>
      <charset val="128"/>
    </font>
    <font>
      <b/>
      <sz val="10"/>
      <name val="Microsoft JhengHei"/>
      <family val="2"/>
      <charset val="136"/>
    </font>
    <font>
      <b/>
      <sz val="10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F0F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DEEFF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12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0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2" fillId="25" borderId="10" xfId="0" applyFont="1" applyFill="1" applyBorder="1" applyAlignment="1" applyProtection="1">
      <alignment horizontal="center" vertical="center"/>
      <protection locked="0"/>
    </xf>
    <xf numFmtId="0" fontId="13" fillId="0" borderId="0" xfId="43"/>
    <xf numFmtId="0" fontId="31" fillId="0" borderId="0" xfId="43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26" borderId="0" xfId="0" applyFont="1" applyFill="1" applyAlignment="1">
      <alignment horizontal="right" vertical="top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 shrinkToFit="1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5" borderId="14" xfId="0" applyFont="1" applyFill="1" applyBorder="1" applyAlignment="1">
      <alignment horizontal="center" vertical="center"/>
    </xf>
    <xf numFmtId="0" fontId="0" fillId="27" borderId="14" xfId="0" applyFill="1" applyBorder="1">
      <alignment vertical="center"/>
    </xf>
    <xf numFmtId="0" fontId="2" fillId="28" borderId="14" xfId="0" applyFont="1" applyFill="1" applyBorder="1">
      <alignment vertical="center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20" fillId="22" borderId="16" xfId="29" applyFont="1" applyBorder="1" applyAlignment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2" borderId="2" xfId="29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57" fontId="24" fillId="26" borderId="0" xfId="0" applyNumberFormat="1" applyFont="1" applyFill="1" applyAlignment="1">
      <alignment horizontal="center" vertical="top"/>
    </xf>
    <xf numFmtId="0" fontId="24" fillId="0" borderId="0" xfId="0" applyFont="1" applyAlignment="1">
      <alignment horizontal="right" vertical="top" shrinkToFit="1"/>
    </xf>
    <xf numFmtId="0" fontId="24" fillId="0" borderId="0" xfId="0" applyFont="1" applyAlignment="1">
      <alignment horizontal="center" vertical="center"/>
    </xf>
    <xf numFmtId="0" fontId="22" fillId="25" borderId="10" xfId="0" applyFont="1" applyFill="1" applyBorder="1" applyProtection="1">
      <alignment vertical="center"/>
      <protection locked="0"/>
    </xf>
    <xf numFmtId="0" fontId="23" fillId="31" borderId="0" xfId="0" applyFont="1" applyFill="1">
      <alignment vertical="center"/>
    </xf>
    <xf numFmtId="57" fontId="24" fillId="0" borderId="14" xfId="0" applyNumberFormat="1" applyFont="1" applyBorder="1" applyAlignment="1">
      <alignment horizontal="center" vertical="top"/>
    </xf>
    <xf numFmtId="49" fontId="13" fillId="0" borderId="14" xfId="0" applyNumberFormat="1" applyFont="1" applyBorder="1" applyAlignment="1">
      <alignment vertical="center" wrapText="1" shrinkToFit="1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24" borderId="35" xfId="0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38" fontId="43" fillId="0" borderId="0" xfId="34" applyFont="1" applyFill="1" applyBorder="1" applyAlignment="1" applyProtection="1">
      <alignment horizontal="right" vertical="center"/>
      <protection locked="0"/>
    </xf>
    <xf numFmtId="38" fontId="43" fillId="0" borderId="0" xfId="34" applyFont="1" applyBorder="1" applyAlignment="1">
      <alignment vertical="center"/>
    </xf>
    <xf numFmtId="38" fontId="44" fillId="0" borderId="0" xfId="34" applyFont="1" applyBorder="1" applyAlignment="1">
      <alignment horizontal="right" vertical="center"/>
    </xf>
    <xf numFmtId="38" fontId="44" fillId="0" borderId="0" xfId="34" applyFont="1" applyBorder="1" applyAlignment="1">
      <alignment vertical="center"/>
    </xf>
    <xf numFmtId="0" fontId="43" fillId="0" borderId="0" xfId="0" applyFont="1" applyAlignment="1">
      <alignment horizontal="left" vertical="center" wrapText="1"/>
    </xf>
    <xf numFmtId="176" fontId="43" fillId="0" borderId="0" xfId="0" applyNumberFormat="1" applyFont="1">
      <alignment vertical="center"/>
    </xf>
    <xf numFmtId="0" fontId="26" fillId="0" borderId="0" xfId="0" applyFont="1" applyAlignment="1">
      <alignment wrapText="1"/>
    </xf>
    <xf numFmtId="0" fontId="30" fillId="0" borderId="12" xfId="43" applyFont="1" applyBorder="1" applyAlignment="1">
      <alignment horizontal="center" vertical="center"/>
    </xf>
    <xf numFmtId="0" fontId="13" fillId="34" borderId="14" xfId="0" applyFont="1" applyFill="1" applyBorder="1" applyAlignment="1">
      <alignment vertical="center" wrapText="1" shrinkToFit="1"/>
    </xf>
    <xf numFmtId="0" fontId="13" fillId="34" borderId="0" xfId="0" applyFont="1" applyFill="1" applyAlignment="1">
      <alignment vertical="center" wrapText="1" shrinkToFit="1"/>
    </xf>
    <xf numFmtId="0" fontId="35" fillId="35" borderId="41" xfId="0" applyFont="1" applyFill="1" applyBorder="1" applyAlignment="1">
      <alignment horizontal="center" vertical="center" wrapText="1"/>
    </xf>
    <xf numFmtId="0" fontId="48" fillId="35" borderId="43" xfId="0" applyFont="1" applyFill="1" applyBorder="1" applyAlignment="1">
      <alignment horizontal="center" vertical="center" wrapText="1"/>
    </xf>
    <xf numFmtId="0" fontId="33" fillId="35" borderId="43" xfId="0" applyFont="1" applyFill="1" applyBorder="1" applyAlignment="1">
      <alignment horizontal="center" vertical="center"/>
    </xf>
    <xf numFmtId="0" fontId="33" fillId="35" borderId="43" xfId="0" applyFont="1" applyFill="1" applyBorder="1">
      <alignment vertical="center"/>
    </xf>
    <xf numFmtId="0" fontId="33" fillId="35" borderId="43" xfId="0" applyFont="1" applyFill="1" applyBorder="1" applyAlignment="1" applyProtection="1">
      <alignment horizontal="center" vertical="center"/>
      <protection locked="0"/>
    </xf>
    <xf numFmtId="49" fontId="24" fillId="34" borderId="10" xfId="0" applyNumberFormat="1" applyFont="1" applyFill="1" applyBorder="1" applyAlignment="1" applyProtection="1">
      <alignment vertical="top"/>
      <protection locked="0"/>
    </xf>
    <xf numFmtId="49" fontId="24" fillId="34" borderId="11" xfId="0" applyNumberFormat="1" applyFont="1" applyFill="1" applyBorder="1" applyAlignment="1" applyProtection="1">
      <alignment vertical="top"/>
      <protection locked="0"/>
    </xf>
    <xf numFmtId="49" fontId="24" fillId="34" borderId="12" xfId="0" applyNumberFormat="1" applyFont="1" applyFill="1" applyBorder="1" applyAlignment="1" applyProtection="1">
      <alignment vertical="top"/>
      <protection locked="0"/>
    </xf>
    <xf numFmtId="0" fontId="30" fillId="0" borderId="14" xfId="43" applyFont="1" applyBorder="1" applyAlignment="1">
      <alignment horizontal="center" vertical="center"/>
    </xf>
    <xf numFmtId="0" fontId="1" fillId="0" borderId="0" xfId="0" applyFont="1">
      <alignment vertical="center"/>
    </xf>
    <xf numFmtId="0" fontId="30" fillId="36" borderId="14" xfId="43" applyFont="1" applyFill="1" applyBorder="1"/>
    <xf numFmtId="0" fontId="30" fillId="36" borderId="10" xfId="43" applyFont="1" applyFill="1" applyBorder="1"/>
    <xf numFmtId="49" fontId="30" fillId="36" borderId="11" xfId="43" applyNumberFormat="1" applyFont="1" applyFill="1" applyBorder="1"/>
    <xf numFmtId="49" fontId="30" fillId="36" borderId="11" xfId="43" applyNumberFormat="1" applyFont="1" applyFill="1" applyBorder="1" applyAlignment="1">
      <alignment horizontal="right"/>
    </xf>
    <xf numFmtId="0" fontId="30" fillId="36" borderId="11" xfId="43" applyFont="1" applyFill="1" applyBorder="1"/>
    <xf numFmtId="0" fontId="30" fillId="36" borderId="12" xfId="43" applyFont="1" applyFill="1" applyBorder="1"/>
    <xf numFmtId="0" fontId="22" fillId="34" borderId="11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top" wrapText="1"/>
    </xf>
    <xf numFmtId="0" fontId="41" fillId="0" borderId="0" xfId="0" applyFont="1">
      <alignment vertical="center"/>
    </xf>
    <xf numFmtId="0" fontId="22" fillId="34" borderId="13" xfId="0" applyFont="1" applyFill="1" applyBorder="1" applyProtection="1">
      <alignment vertical="center"/>
      <protection locked="0"/>
    </xf>
    <xf numFmtId="0" fontId="24" fillId="34" borderId="10" xfId="0" applyFont="1" applyFill="1" applyBorder="1" applyAlignment="1" applyProtection="1">
      <alignment horizontal="center" vertical="center"/>
      <protection locked="0"/>
    </xf>
    <xf numFmtId="0" fontId="24" fillId="34" borderId="12" xfId="0" applyFont="1" applyFill="1" applyBorder="1" applyAlignment="1" applyProtection="1">
      <alignment horizontal="center" vertical="center"/>
      <protection locked="0"/>
    </xf>
    <xf numFmtId="0" fontId="24" fillId="34" borderId="11" xfId="0" applyFont="1" applyFill="1" applyBorder="1" applyAlignment="1" applyProtection="1">
      <alignment horizontal="center" vertical="center"/>
      <protection locked="0"/>
    </xf>
    <xf numFmtId="57" fontId="26" fillId="26" borderId="0" xfId="0" applyNumberFormat="1" applyFont="1" applyFill="1" applyAlignment="1">
      <alignment horizontal="center" vertical="top"/>
    </xf>
    <xf numFmtId="0" fontId="25" fillId="35" borderId="40" xfId="0" applyFont="1" applyFill="1" applyBorder="1" applyAlignment="1">
      <alignment horizontal="center" vertical="center"/>
    </xf>
    <xf numFmtId="0" fontId="25" fillId="35" borderId="0" xfId="0" applyFont="1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34" fillId="35" borderId="42" xfId="0" applyFont="1" applyFill="1" applyBorder="1" applyAlignment="1">
      <alignment horizontal="center" vertical="center" wrapText="1"/>
    </xf>
    <xf numFmtId="0" fontId="0" fillId="35" borderId="42" xfId="0" applyFill="1" applyBorder="1" applyAlignment="1">
      <alignment horizontal="center" vertical="center"/>
    </xf>
    <xf numFmtId="0" fontId="0" fillId="35" borderId="46" xfId="0" applyFill="1" applyBorder="1" applyAlignment="1">
      <alignment horizontal="center" vertical="center"/>
    </xf>
    <xf numFmtId="0" fontId="34" fillId="35" borderId="43" xfId="0" applyFont="1" applyFill="1" applyBorder="1" applyAlignment="1">
      <alignment horizontal="center" vertical="center" wrapText="1"/>
    </xf>
    <xf numFmtId="0" fontId="34" fillId="35" borderId="47" xfId="0" applyFont="1" applyFill="1" applyBorder="1" applyAlignment="1">
      <alignment horizontal="center" vertical="center" wrapText="1"/>
    </xf>
    <xf numFmtId="0" fontId="0" fillId="35" borderId="42" xfId="0" applyFill="1" applyBorder="1">
      <alignment vertical="center"/>
    </xf>
    <xf numFmtId="0" fontId="0" fillId="35" borderId="46" xfId="0" applyFill="1" applyBorder="1">
      <alignment vertical="center"/>
    </xf>
    <xf numFmtId="0" fontId="0" fillId="37" borderId="42" xfId="0" applyFill="1" applyBorder="1" applyAlignment="1" applyProtection="1">
      <alignment horizontal="center" vertical="center"/>
      <protection locked="0"/>
    </xf>
    <xf numFmtId="0" fontId="0" fillId="37" borderId="46" xfId="0" applyFill="1" applyBorder="1" applyAlignment="1" applyProtection="1">
      <alignment horizontal="center" vertical="center"/>
      <protection locked="0"/>
    </xf>
    <xf numFmtId="0" fontId="2" fillId="35" borderId="29" xfId="0" applyFont="1" applyFill="1" applyBorder="1" applyAlignment="1">
      <alignment horizontal="center" vertical="center"/>
    </xf>
    <xf numFmtId="0" fontId="0" fillId="35" borderId="14" xfId="0" applyFill="1" applyBorder="1" applyAlignment="1">
      <alignment horizontal="center" vertical="center"/>
    </xf>
    <xf numFmtId="0" fontId="23" fillId="35" borderId="14" xfId="0" applyFont="1" applyFill="1" applyBorder="1" applyAlignment="1">
      <alignment horizontal="center" vertical="center"/>
    </xf>
    <xf numFmtId="0" fontId="33" fillId="35" borderId="14" xfId="0" applyFont="1" applyFill="1" applyBorder="1" applyAlignment="1">
      <alignment horizontal="center" vertical="center"/>
    </xf>
    <xf numFmtId="0" fontId="33" fillId="35" borderId="38" xfId="0" applyFont="1" applyFill="1" applyBorder="1" applyAlignment="1">
      <alignment horizontal="center" vertical="center"/>
    </xf>
    <xf numFmtId="0" fontId="0" fillId="35" borderId="28" xfId="0" applyFill="1" applyBorder="1" applyAlignment="1">
      <alignment horizontal="center" vertical="center"/>
    </xf>
    <xf numFmtId="0" fontId="14" fillId="38" borderId="31" xfId="44" applyFill="1" applyBorder="1" applyAlignment="1" applyProtection="1">
      <alignment horizontal="center" vertical="center"/>
      <protection locked="0"/>
    </xf>
    <xf numFmtId="0" fontId="14" fillId="38" borderId="14" xfId="44" applyFill="1" applyBorder="1" applyAlignment="1" applyProtection="1">
      <alignment horizontal="center" vertical="center"/>
      <protection locked="0"/>
    </xf>
    <xf numFmtId="0" fontId="14" fillId="38" borderId="38" xfId="44" applyFill="1" applyBorder="1" applyAlignment="1" applyProtection="1">
      <alignment horizontal="center" vertical="center"/>
      <protection locked="0"/>
    </xf>
    <xf numFmtId="176" fontId="0" fillId="38" borderId="30" xfId="0" applyNumberFormat="1" applyFill="1" applyBorder="1" applyProtection="1">
      <alignment vertical="center"/>
      <protection locked="0"/>
    </xf>
    <xf numFmtId="0" fontId="0" fillId="38" borderId="29" xfId="0" applyFill="1" applyBorder="1" applyProtection="1">
      <alignment vertical="center"/>
      <protection locked="0"/>
    </xf>
    <xf numFmtId="176" fontId="0" fillId="38" borderId="37" xfId="0" applyNumberFormat="1" applyFill="1" applyBorder="1" applyProtection="1">
      <alignment vertical="center"/>
      <protection locked="0"/>
    </xf>
    <xf numFmtId="0" fontId="0" fillId="38" borderId="12" xfId="29" applyFont="1" applyFill="1" applyBorder="1" applyAlignment="1" applyProtection="1">
      <alignment horizontal="center" vertical="center"/>
      <protection locked="0"/>
    </xf>
    <xf numFmtId="0" fontId="0" fillId="38" borderId="48" xfId="29" applyFont="1" applyFill="1" applyBorder="1" applyAlignment="1" applyProtection="1">
      <alignment horizontal="center" vertical="center"/>
      <protection locked="0"/>
    </xf>
    <xf numFmtId="0" fontId="0" fillId="38" borderId="14" xfId="29" applyFont="1" applyFill="1" applyBorder="1" applyAlignment="1" applyProtection="1">
      <alignment horizontal="center" vertical="center"/>
      <protection locked="0"/>
    </xf>
    <xf numFmtId="0" fontId="13" fillId="38" borderId="49" xfId="29" applyFont="1" applyFill="1" applyBorder="1" applyAlignment="1" applyProtection="1">
      <alignment horizontal="center" vertical="center"/>
      <protection locked="0"/>
    </xf>
    <xf numFmtId="0" fontId="0" fillId="38" borderId="38" xfId="29" applyFont="1" applyFill="1" applyBorder="1" applyAlignment="1" applyProtection="1">
      <alignment horizontal="center" vertical="center"/>
      <protection locked="0"/>
    </xf>
    <xf numFmtId="0" fontId="14" fillId="38" borderId="39" xfId="44" applyFill="1" applyBorder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0" fillId="38" borderId="42" xfId="0" applyFill="1" applyBorder="1" applyAlignment="1" applyProtection="1">
      <alignment horizontal="center" vertical="center"/>
      <protection locked="0"/>
    </xf>
    <xf numFmtId="0" fontId="34" fillId="38" borderId="42" xfId="0" applyFont="1" applyFill="1" applyBorder="1" applyAlignment="1" applyProtection="1">
      <alignment horizontal="center" vertical="center" wrapText="1"/>
      <protection locked="0"/>
    </xf>
    <xf numFmtId="0" fontId="34" fillId="38" borderId="46" xfId="0" applyFont="1" applyFill="1" applyBorder="1" applyAlignment="1" applyProtection="1">
      <alignment horizontal="center" vertical="center" wrapText="1"/>
      <protection locked="0"/>
    </xf>
    <xf numFmtId="0" fontId="0" fillId="38" borderId="46" xfId="0" applyFill="1" applyBorder="1" applyAlignment="1" applyProtection="1">
      <alignment horizontal="center" vertical="center"/>
      <protection locked="0"/>
    </xf>
    <xf numFmtId="0" fontId="36" fillId="38" borderId="42" xfId="0" applyFont="1" applyFill="1" applyBorder="1" applyAlignment="1" applyProtection="1">
      <alignment horizontal="center" vertical="center" wrapText="1"/>
      <protection locked="0"/>
    </xf>
    <xf numFmtId="0" fontId="36" fillId="38" borderId="46" xfId="0" applyFont="1" applyFill="1" applyBorder="1" applyAlignment="1" applyProtection="1">
      <alignment horizontal="center" vertical="center" wrapText="1"/>
      <protection locked="0"/>
    </xf>
    <xf numFmtId="0" fontId="34" fillId="36" borderId="27" xfId="0" applyFont="1" applyFill="1" applyBorder="1" applyAlignment="1">
      <alignment horizontal="center" vertical="center" wrapText="1"/>
    </xf>
    <xf numFmtId="0" fontId="57" fillId="36" borderId="26" xfId="0" applyFont="1" applyFill="1" applyBorder="1" applyAlignment="1">
      <alignment horizontal="center" vertical="center" wrapText="1"/>
    </xf>
    <xf numFmtId="0" fontId="36" fillId="36" borderId="26" xfId="0" applyFont="1" applyFill="1" applyBorder="1" applyAlignment="1">
      <alignment horizontal="center" vertical="center" wrapText="1"/>
    </xf>
    <xf numFmtId="0" fontId="36" fillId="36" borderId="40" xfId="0" applyFont="1" applyFill="1" applyBorder="1" applyAlignment="1">
      <alignment horizontal="center" vertical="center" wrapText="1"/>
    </xf>
    <xf numFmtId="0" fontId="58" fillId="35" borderId="44" xfId="0" applyFont="1" applyFill="1" applyBorder="1" applyAlignment="1">
      <alignment horizontal="center" vertical="center" wrapText="1"/>
    </xf>
    <xf numFmtId="0" fontId="58" fillId="35" borderId="45" xfId="0" applyFont="1" applyFill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/>
    </xf>
    <xf numFmtId="0" fontId="0" fillId="38" borderId="29" xfId="0" applyFill="1" applyBorder="1" applyAlignment="1" applyProtection="1">
      <alignment horizontal="center" vertical="center"/>
      <protection locked="0"/>
    </xf>
    <xf numFmtId="0" fontId="52" fillId="0" borderId="14" xfId="43" applyFont="1" applyBorder="1" applyAlignment="1">
      <alignment horizontal="center" vertical="center" wrapText="1"/>
    </xf>
    <xf numFmtId="0" fontId="22" fillId="39" borderId="14" xfId="0" applyFont="1" applyFill="1" applyBorder="1" applyAlignment="1">
      <alignment horizontal="center" vertical="center"/>
    </xf>
    <xf numFmtId="0" fontId="22" fillId="40" borderId="14" xfId="0" applyFont="1" applyFill="1" applyBorder="1" applyAlignment="1">
      <alignment horizontal="center" vertical="center"/>
    </xf>
    <xf numFmtId="0" fontId="22" fillId="41" borderId="14" xfId="0" applyFont="1" applyFill="1" applyBorder="1" applyAlignment="1">
      <alignment horizontal="center" vertical="center"/>
    </xf>
    <xf numFmtId="0" fontId="0" fillId="27" borderId="17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35" borderId="19" xfId="0" applyFill="1" applyBorder="1" applyAlignment="1">
      <alignment horizontal="center" vertical="center"/>
    </xf>
    <xf numFmtId="0" fontId="0" fillId="35" borderId="19" xfId="0" applyFill="1" applyBorder="1" applyAlignment="1" applyProtection="1">
      <alignment horizontal="center" vertical="center"/>
      <protection locked="0"/>
    </xf>
    <xf numFmtId="0" fontId="0" fillId="35" borderId="20" xfId="0" applyFill="1" applyBorder="1" applyAlignment="1">
      <alignment horizontal="center" vertical="center"/>
    </xf>
    <xf numFmtId="0" fontId="0" fillId="35" borderId="20" xfId="0" applyFill="1" applyBorder="1" applyAlignment="1">
      <alignment horizontal="center" vertical="center" wrapText="1"/>
    </xf>
    <xf numFmtId="176" fontId="0" fillId="35" borderId="19" xfId="0" applyNumberFormat="1" applyFill="1" applyBorder="1" applyAlignment="1">
      <alignment horizontal="center" vertical="center"/>
    </xf>
    <xf numFmtId="0" fontId="0" fillId="27" borderId="21" xfId="0" applyFill="1" applyBorder="1" applyAlignment="1">
      <alignment horizontal="center" vertical="center"/>
    </xf>
    <xf numFmtId="0" fontId="0" fillId="27" borderId="22" xfId="0" applyFill="1" applyBorder="1" applyAlignment="1">
      <alignment horizontal="center" vertical="center"/>
    </xf>
    <xf numFmtId="0" fontId="0" fillId="27" borderId="23" xfId="0" applyFill="1" applyBorder="1" applyAlignment="1">
      <alignment horizontal="center" vertical="center"/>
    </xf>
    <xf numFmtId="0" fontId="0" fillId="27" borderId="24" xfId="0" applyFill="1" applyBorder="1" applyAlignment="1">
      <alignment horizontal="center" vertical="center"/>
    </xf>
    <xf numFmtId="0" fontId="0" fillId="29" borderId="21" xfId="0" applyFill="1" applyBorder="1" applyAlignment="1">
      <alignment horizontal="center" vertical="center"/>
    </xf>
    <xf numFmtId="0" fontId="0" fillId="29" borderId="25" xfId="0" applyFill="1" applyBorder="1" applyAlignment="1">
      <alignment horizontal="center" vertical="center"/>
    </xf>
    <xf numFmtId="0" fontId="0" fillId="30" borderId="26" xfId="0" applyFill="1" applyBorder="1" applyAlignment="1">
      <alignment horizontal="center" vertical="center"/>
    </xf>
    <xf numFmtId="0" fontId="0" fillId="30" borderId="24" xfId="0" applyFill="1" applyBorder="1" applyAlignment="1">
      <alignment horizontal="center" vertical="center"/>
    </xf>
    <xf numFmtId="0" fontId="0" fillId="29" borderId="27" xfId="0" applyFill="1" applyBorder="1" applyAlignment="1">
      <alignment horizontal="center" vertical="center"/>
    </xf>
    <xf numFmtId="0" fontId="0" fillId="34" borderId="0" xfId="0" applyFill="1">
      <alignment vertical="center"/>
    </xf>
    <xf numFmtId="0" fontId="14" fillId="42" borderId="31" xfId="44" applyFill="1" applyBorder="1" applyAlignment="1" applyProtection="1">
      <alignment horizontal="center" vertical="center"/>
      <protection locked="0"/>
    </xf>
    <xf numFmtId="0" fontId="0" fillId="42" borderId="10" xfId="0" applyFill="1" applyBorder="1">
      <alignment vertical="center"/>
    </xf>
    <xf numFmtId="0" fontId="0" fillId="42" borderId="11" xfId="0" applyFill="1" applyBorder="1">
      <alignment vertical="center"/>
    </xf>
    <xf numFmtId="0" fontId="0" fillId="42" borderId="11" xfId="0" applyFill="1" applyBorder="1" applyAlignment="1">
      <alignment horizontal="center" vertical="center"/>
    </xf>
    <xf numFmtId="0" fontId="0" fillId="42" borderId="12" xfId="0" applyFill="1" applyBorder="1" applyAlignment="1">
      <alignment horizontal="center" vertical="center"/>
    </xf>
    <xf numFmtId="0" fontId="25" fillId="34" borderId="40" xfId="0" applyFont="1" applyFill="1" applyBorder="1" applyAlignment="1">
      <alignment horizontal="center" vertical="center"/>
    </xf>
    <xf numFmtId="0" fontId="25" fillId="34" borderId="26" xfId="0" applyFont="1" applyFill="1" applyBorder="1" applyAlignment="1">
      <alignment horizontal="center" vertical="center"/>
    </xf>
    <xf numFmtId="0" fontId="25" fillId="35" borderId="26" xfId="0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34" borderId="27" xfId="0" applyFont="1" applyFill="1" applyBorder="1" applyAlignment="1">
      <alignment horizontal="center" vertical="center"/>
    </xf>
    <xf numFmtId="0" fontId="60" fillId="35" borderId="27" xfId="0" applyFont="1" applyFill="1" applyBorder="1" applyAlignment="1">
      <alignment horizontal="center" vertical="center"/>
    </xf>
    <xf numFmtId="0" fontId="59" fillId="35" borderId="0" xfId="0" applyFont="1" applyFill="1" applyAlignment="1">
      <alignment horizontal="center" vertical="center"/>
    </xf>
    <xf numFmtId="0" fontId="22" fillId="0" borderId="14" xfId="0" applyFont="1" applyBorder="1" applyAlignment="1" applyProtection="1">
      <alignment horizontal="center" vertical="center"/>
      <protection locked="0"/>
    </xf>
    <xf numFmtId="0" fontId="24" fillId="24" borderId="10" xfId="0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 applyProtection="1">
      <alignment horizontal="center" vertical="center" shrinkToFit="1"/>
      <protection locked="0"/>
    </xf>
    <xf numFmtId="0" fontId="24" fillId="24" borderId="12" xfId="0" applyFont="1" applyFill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4" fillId="24" borderId="10" xfId="0" applyFont="1" applyFill="1" applyBorder="1" applyAlignment="1" applyProtection="1">
      <alignment horizontal="left" vertical="top"/>
      <protection locked="0"/>
    </xf>
    <xf numFmtId="0" fontId="24" fillId="24" borderId="11" xfId="0" applyFont="1" applyFill="1" applyBorder="1" applyAlignment="1" applyProtection="1">
      <alignment horizontal="left" vertical="top"/>
      <protection locked="0"/>
    </xf>
    <xf numFmtId="0" fontId="24" fillId="24" borderId="12" xfId="0" applyFont="1" applyFill="1" applyBorder="1" applyAlignment="1" applyProtection="1">
      <alignment horizontal="left" vertical="top"/>
      <protection locked="0"/>
    </xf>
    <xf numFmtId="0" fontId="33" fillId="0" borderId="32" xfId="0" applyFont="1" applyBorder="1" applyAlignment="1" applyProtection="1">
      <alignment horizontal="center" vertical="center" wrapText="1" shrinkToFit="1"/>
      <protection locked="0"/>
    </xf>
    <xf numFmtId="0" fontId="33" fillId="0" borderId="15" xfId="0" applyFont="1" applyBorder="1" applyAlignment="1" applyProtection="1">
      <alignment horizontal="center" vertical="center" wrapText="1" shrinkToFit="1"/>
      <protection locked="0"/>
    </xf>
    <xf numFmtId="49" fontId="24" fillId="24" borderId="32" xfId="0" applyNumberFormat="1" applyFont="1" applyFill="1" applyBorder="1" applyAlignment="1" applyProtection="1">
      <alignment horizontal="left" vertical="top"/>
      <protection locked="0"/>
    </xf>
    <xf numFmtId="49" fontId="24" fillId="24" borderId="50" xfId="0" applyNumberFormat="1" applyFont="1" applyFill="1" applyBorder="1" applyAlignment="1" applyProtection="1">
      <alignment horizontal="left" vertical="top"/>
      <protection locked="0"/>
    </xf>
    <xf numFmtId="49" fontId="24" fillId="24" borderId="15" xfId="0" applyNumberFormat="1" applyFont="1" applyFill="1" applyBorder="1" applyAlignment="1" applyProtection="1">
      <alignment horizontal="left" vertical="top"/>
      <protection locked="0"/>
    </xf>
    <xf numFmtId="0" fontId="33" fillId="0" borderId="32" xfId="0" applyFont="1" applyBorder="1" applyAlignment="1" applyProtection="1">
      <alignment horizontal="left" vertical="center" wrapText="1" shrinkToFit="1"/>
      <protection locked="0"/>
    </xf>
    <xf numFmtId="0" fontId="33" fillId="0" borderId="50" xfId="0" applyFont="1" applyBorder="1" applyAlignment="1" applyProtection="1">
      <alignment horizontal="left" vertical="center" wrapText="1" shrinkToFit="1"/>
      <protection locked="0"/>
    </xf>
    <xf numFmtId="0" fontId="33" fillId="0" borderId="15" xfId="0" applyFont="1" applyBorder="1" applyAlignment="1" applyProtection="1">
      <alignment horizontal="left" vertical="center" wrapText="1" shrinkToFit="1"/>
      <protection locked="0"/>
    </xf>
    <xf numFmtId="49" fontId="24" fillId="34" borderId="32" xfId="0" applyNumberFormat="1" applyFont="1" applyFill="1" applyBorder="1" applyAlignment="1" applyProtection="1">
      <alignment horizontal="center" vertical="center"/>
      <protection locked="0"/>
    </xf>
    <xf numFmtId="49" fontId="24" fillId="34" borderId="50" xfId="0" applyNumberFormat="1" applyFont="1" applyFill="1" applyBorder="1" applyAlignment="1" applyProtection="1">
      <alignment horizontal="center" vertical="center"/>
      <protection locked="0"/>
    </xf>
    <xf numFmtId="49" fontId="24" fillId="34" borderId="15" xfId="0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24" fillId="24" borderId="10" xfId="0" applyNumberFormat="1" applyFont="1" applyFill="1" applyBorder="1" applyAlignment="1" applyProtection="1">
      <alignment horizontal="center" vertical="center"/>
      <protection locked="0"/>
    </xf>
    <xf numFmtId="177" fontId="24" fillId="24" borderId="1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77" fontId="24" fillId="24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4" fillId="24" borderId="10" xfId="0" applyFont="1" applyFill="1" applyBorder="1" applyAlignment="1" applyProtection="1">
      <alignment horizontal="left" vertical="top" shrinkToFit="1"/>
      <protection locked="0"/>
    </xf>
    <xf numFmtId="0" fontId="24" fillId="24" borderId="11" xfId="0" applyFont="1" applyFill="1" applyBorder="1" applyAlignment="1" applyProtection="1">
      <alignment horizontal="left" vertical="top" shrinkToFit="1"/>
      <protection locked="0"/>
    </xf>
    <xf numFmtId="0" fontId="24" fillId="24" borderId="12" xfId="0" applyFont="1" applyFill="1" applyBorder="1" applyAlignment="1" applyProtection="1">
      <alignment horizontal="left" vertical="top" shrinkToFit="1"/>
      <protection locked="0"/>
    </xf>
    <xf numFmtId="0" fontId="22" fillId="34" borderId="10" xfId="0" applyFont="1" applyFill="1" applyBorder="1" applyAlignment="1" applyProtection="1">
      <alignment horizontal="center" vertical="center"/>
      <protection locked="0"/>
    </xf>
    <xf numFmtId="0" fontId="22" fillId="34" borderId="11" xfId="0" applyFont="1" applyFill="1" applyBorder="1" applyAlignment="1" applyProtection="1">
      <alignment horizontal="center" vertical="center"/>
      <protection locked="0"/>
    </xf>
    <xf numFmtId="0" fontId="22" fillId="34" borderId="12" xfId="0" applyFont="1" applyFill="1" applyBorder="1" applyAlignment="1" applyProtection="1">
      <alignment horizontal="center" vertical="center"/>
      <protection locked="0"/>
    </xf>
    <xf numFmtId="0" fontId="22" fillId="24" borderId="10" xfId="0" applyFont="1" applyFill="1" applyBorder="1" applyAlignment="1" applyProtection="1">
      <alignment horizontal="center" vertical="center"/>
      <protection locked="0"/>
    </xf>
    <xf numFmtId="0" fontId="22" fillId="24" borderId="11" xfId="0" applyFont="1" applyFill="1" applyBorder="1" applyAlignment="1" applyProtection="1">
      <alignment horizontal="center" vertical="center"/>
      <protection locked="0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49" fontId="22" fillId="24" borderId="10" xfId="0" applyNumberFormat="1" applyFont="1" applyFill="1" applyBorder="1" applyAlignment="1" applyProtection="1">
      <alignment horizontal="center" vertical="center"/>
      <protection locked="0"/>
    </xf>
    <xf numFmtId="49" fontId="22" fillId="24" borderId="11" xfId="0" applyNumberFormat="1" applyFont="1" applyFill="1" applyBorder="1" applyAlignment="1" applyProtection="1">
      <alignment horizontal="center" vertical="center"/>
      <protection locked="0"/>
    </xf>
    <xf numFmtId="49" fontId="22" fillId="24" borderId="12" xfId="0" applyNumberFormat="1" applyFont="1" applyFill="1" applyBorder="1" applyAlignment="1" applyProtection="1">
      <alignment horizontal="center" vertical="center"/>
      <protection locked="0"/>
    </xf>
    <xf numFmtId="49" fontId="24" fillId="24" borderId="10" xfId="0" applyNumberFormat="1" applyFont="1" applyFill="1" applyBorder="1" applyAlignment="1" applyProtection="1">
      <alignment horizontal="left" vertical="top"/>
      <protection locked="0"/>
    </xf>
    <xf numFmtId="49" fontId="24" fillId="24" borderId="11" xfId="0" applyNumberFormat="1" applyFont="1" applyFill="1" applyBorder="1" applyAlignment="1" applyProtection="1">
      <alignment horizontal="left" vertical="top"/>
      <protection locked="0"/>
    </xf>
    <xf numFmtId="49" fontId="24" fillId="24" borderId="12" xfId="0" applyNumberFormat="1" applyFont="1" applyFill="1" applyBorder="1" applyAlignment="1" applyProtection="1">
      <alignment horizontal="left" vertical="top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24" borderId="10" xfId="28" applyFill="1" applyBorder="1" applyAlignment="1" applyProtection="1">
      <alignment horizontal="left" vertical="top" shrinkToFit="1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13" fillId="24" borderId="10" xfId="0" applyFont="1" applyFill="1" applyBorder="1" applyAlignment="1" applyProtection="1">
      <alignment horizontal="left" vertical="top"/>
      <protection locked="0"/>
    </xf>
    <xf numFmtId="0" fontId="13" fillId="24" borderId="11" xfId="0" applyFont="1" applyFill="1" applyBorder="1" applyAlignment="1" applyProtection="1">
      <alignment horizontal="left" vertical="top"/>
      <protection locked="0"/>
    </xf>
    <xf numFmtId="0" fontId="13" fillId="24" borderId="12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49" fontId="13" fillId="24" borderId="10" xfId="0" applyNumberFormat="1" applyFont="1" applyFill="1" applyBorder="1" applyAlignment="1" applyProtection="1">
      <alignment horizontal="left" vertical="top"/>
      <protection locked="0"/>
    </xf>
    <xf numFmtId="0" fontId="23" fillId="0" borderId="50" xfId="0" applyFont="1" applyBorder="1" applyAlignment="1" applyProtection="1">
      <alignment horizontal="center" vertical="center"/>
      <protection locked="0"/>
    </xf>
    <xf numFmtId="0" fontId="24" fillId="24" borderId="35" xfId="0" applyFont="1" applyFill="1" applyBorder="1" applyAlignment="1" applyProtection="1">
      <alignment horizontal="center" vertical="center"/>
      <protection locked="0"/>
    </xf>
    <xf numFmtId="0" fontId="24" fillId="24" borderId="13" xfId="0" applyFont="1" applyFill="1" applyBorder="1" applyAlignment="1" applyProtection="1">
      <alignment horizontal="center" vertical="center"/>
      <protection locked="0"/>
    </xf>
    <xf numFmtId="0" fontId="24" fillId="24" borderId="36" xfId="0" applyFont="1" applyFill="1" applyBorder="1" applyAlignment="1" applyProtection="1">
      <alignment horizontal="center" vertical="center"/>
      <protection locked="0"/>
    </xf>
    <xf numFmtId="0" fontId="24" fillId="24" borderId="11" xfId="0" applyFont="1" applyFill="1" applyBorder="1" applyAlignment="1" applyProtection="1">
      <alignment horizontal="center" vertical="center"/>
      <protection locked="0"/>
    </xf>
    <xf numFmtId="0" fontId="24" fillId="24" borderId="12" xfId="0" applyFont="1" applyFill="1" applyBorder="1" applyAlignment="1" applyProtection="1">
      <alignment horizontal="center" vertical="center"/>
      <protection locked="0"/>
    </xf>
    <xf numFmtId="0" fontId="24" fillId="24" borderId="10" xfId="0" applyFont="1" applyFill="1" applyBorder="1" applyAlignment="1" applyProtection="1">
      <alignment horizontal="center" vertical="center"/>
      <protection locked="0"/>
    </xf>
    <xf numFmtId="0" fontId="22" fillId="0" borderId="14" xfId="0" applyFont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38" fontId="43" fillId="0" borderId="11" xfId="34" applyFont="1" applyFill="1" applyBorder="1" applyAlignment="1" applyProtection="1">
      <alignment horizontal="right" vertical="center"/>
      <protection locked="0"/>
    </xf>
    <xf numFmtId="0" fontId="43" fillId="24" borderId="11" xfId="0" applyFont="1" applyFill="1" applyBorder="1" applyAlignment="1" applyProtection="1">
      <alignment horizontal="right" vertical="center"/>
      <protection locked="0"/>
    </xf>
    <xf numFmtId="38" fontId="43" fillId="33" borderId="11" xfId="34" applyFont="1" applyFill="1" applyBorder="1" applyAlignment="1" applyProtection="1">
      <alignment horizontal="right" vertical="center"/>
    </xf>
    <xf numFmtId="0" fontId="43" fillId="0" borderId="0" xfId="0" applyFont="1" applyAlignment="1">
      <alignment horizontal="center" vertical="center"/>
    </xf>
    <xf numFmtId="38" fontId="43" fillId="0" borderId="50" xfId="34" applyFont="1" applyFill="1" applyBorder="1" applyAlignment="1" applyProtection="1">
      <alignment horizontal="right" vertical="center"/>
      <protection locked="0"/>
    </xf>
    <xf numFmtId="0" fontId="43" fillId="33" borderId="50" xfId="0" applyFont="1" applyFill="1" applyBorder="1" applyAlignment="1">
      <alignment horizontal="right" vertical="center"/>
    </xf>
    <xf numFmtId="38" fontId="43" fillId="33" borderId="50" xfId="34" applyFont="1" applyFill="1" applyBorder="1" applyAlignment="1" applyProtection="1">
      <alignment horizontal="right" vertical="center"/>
    </xf>
    <xf numFmtId="0" fontId="47" fillId="0" borderId="0" xfId="0" applyFont="1" applyAlignment="1">
      <alignment horizontal="center" vertical="center"/>
    </xf>
    <xf numFmtId="38" fontId="47" fillId="0" borderId="11" xfId="34" applyFont="1" applyFill="1" applyBorder="1" applyAlignment="1" applyProtection="1">
      <alignment horizontal="right" vertical="center"/>
      <protection locked="0"/>
    </xf>
    <xf numFmtId="0" fontId="43" fillId="33" borderId="11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5" fillId="0" borderId="33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44" fillId="0" borderId="0" xfId="0" applyNumberFormat="1" applyFont="1" applyAlignment="1">
      <alignment horizontal="center" vertical="center"/>
    </xf>
    <xf numFmtId="0" fontId="46" fillId="0" borderId="0" xfId="28" applyFont="1" applyAlignment="1" applyProtection="1">
      <alignment horizontal="center" vertical="center"/>
    </xf>
    <xf numFmtId="38" fontId="43" fillId="33" borderId="13" xfId="34" applyFont="1" applyFill="1" applyBorder="1" applyAlignment="1" applyProtection="1">
      <alignment horizontal="right" vertical="center"/>
    </xf>
    <xf numFmtId="38" fontId="44" fillId="33" borderId="51" xfId="34" applyFont="1" applyFill="1" applyBorder="1" applyAlignment="1" applyProtection="1">
      <alignment horizontal="right" vertical="center"/>
    </xf>
    <xf numFmtId="38" fontId="44" fillId="33" borderId="52" xfId="34" applyFont="1" applyFill="1" applyBorder="1" applyAlignment="1" applyProtection="1">
      <alignment horizontal="right" vertical="center"/>
    </xf>
    <xf numFmtId="38" fontId="44" fillId="33" borderId="53" xfId="34" applyFont="1" applyFill="1" applyBorder="1" applyAlignment="1" applyProtection="1">
      <alignment horizontal="right" vertical="center"/>
    </xf>
    <xf numFmtId="0" fontId="45" fillId="0" borderId="0" xfId="28" applyFont="1" applyAlignment="1" applyProtection="1">
      <alignment horizontal="center" vertical="center" wrapText="1"/>
    </xf>
    <xf numFmtId="0" fontId="43" fillId="0" borderId="0" xfId="0" applyFont="1" applyAlignment="1">
      <alignment horizontal="center" vertical="top" wrapText="1"/>
    </xf>
    <xf numFmtId="0" fontId="49" fillId="0" borderId="0" xfId="43" applyFont="1" applyAlignment="1">
      <alignment horizontal="center"/>
    </xf>
    <xf numFmtId="0" fontId="29" fillId="0" borderId="0" xfId="43" applyFont="1" applyAlignment="1">
      <alignment horizontal="left"/>
    </xf>
    <xf numFmtId="0" fontId="29" fillId="0" borderId="0" xfId="43" applyFont="1"/>
    <xf numFmtId="0" fontId="53" fillId="36" borderId="14" xfId="43" applyFont="1" applyFill="1" applyBorder="1" applyAlignment="1">
      <alignment horizontal="center"/>
    </xf>
    <xf numFmtId="0" fontId="28" fillId="0" borderId="0" xfId="43" applyFont="1" applyAlignment="1">
      <alignment horizontal="center"/>
    </xf>
    <xf numFmtId="0" fontId="29" fillId="0" borderId="0" xfId="43" applyFont="1" applyAlignment="1">
      <alignment horizontal="center"/>
    </xf>
    <xf numFmtId="0" fontId="30" fillId="36" borderId="14" xfId="43" applyFont="1" applyFill="1" applyBorder="1"/>
    <xf numFmtId="0" fontId="28" fillId="36" borderId="10" xfId="43" applyFont="1" applyFill="1" applyBorder="1" applyAlignment="1">
      <alignment horizontal="left"/>
    </xf>
    <xf numFmtId="0" fontId="28" fillId="36" borderId="11" xfId="43" applyFont="1" applyFill="1" applyBorder="1" applyAlignment="1">
      <alignment horizontal="left"/>
    </xf>
    <xf numFmtId="0" fontId="28" fillId="36" borderId="12" xfId="43" applyFont="1" applyFill="1" applyBorder="1" applyAlignment="1">
      <alignment horizontal="left"/>
    </xf>
    <xf numFmtId="0" fontId="30" fillId="36" borderId="14" xfId="43" applyFont="1" applyFill="1" applyBorder="1" applyAlignment="1">
      <alignment horizontal="left"/>
    </xf>
    <xf numFmtId="49" fontId="30" fillId="36" borderId="14" xfId="43" applyNumberFormat="1" applyFont="1" applyFill="1" applyBorder="1" applyAlignment="1">
      <alignment horizontal="left"/>
    </xf>
    <xf numFmtId="0" fontId="49" fillId="36" borderId="14" xfId="43" applyFont="1" applyFill="1" applyBorder="1" applyAlignment="1">
      <alignment horizontal="center"/>
    </xf>
    <xf numFmtId="0" fontId="30" fillId="0" borderId="10" xfId="43" applyFont="1" applyBorder="1" applyAlignment="1">
      <alignment horizontal="center" vertical="center"/>
    </xf>
    <xf numFmtId="0" fontId="30" fillId="0" borderId="11" xfId="43" applyFont="1" applyBorder="1" applyAlignment="1">
      <alignment horizontal="center" vertical="center"/>
    </xf>
    <xf numFmtId="0" fontId="30" fillId="0" borderId="12" xfId="43" applyFont="1" applyBorder="1" applyAlignment="1">
      <alignment horizontal="center" vertical="center"/>
    </xf>
    <xf numFmtId="0" fontId="51" fillId="0" borderId="11" xfId="43" applyFont="1" applyBorder="1" applyAlignment="1">
      <alignment horizontal="center" vertical="center"/>
    </xf>
    <xf numFmtId="0" fontId="50" fillId="0" borderId="11" xfId="43" applyFont="1" applyBorder="1" applyAlignment="1">
      <alignment horizontal="center"/>
    </xf>
    <xf numFmtId="0" fontId="32" fillId="0" borderId="55" xfId="0" applyFont="1" applyBorder="1" applyAlignment="1">
      <alignment horizontal="center" vertical="center"/>
    </xf>
    <xf numFmtId="0" fontId="24" fillId="26" borderId="0" xfId="0" applyFont="1" applyFill="1" applyAlignment="1">
      <alignment horizontal="right" vertical="top" shrinkToFit="1"/>
    </xf>
    <xf numFmtId="0" fontId="27" fillId="24" borderId="0" xfId="0" applyFont="1" applyFill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27" fillId="24" borderId="51" xfId="0" applyFont="1" applyFill="1" applyBorder="1">
      <alignment vertical="center"/>
    </xf>
    <xf numFmtId="0" fontId="27" fillId="24" borderId="52" xfId="0" applyFont="1" applyFill="1" applyBorder="1">
      <alignment vertical="center"/>
    </xf>
    <xf numFmtId="0" fontId="27" fillId="24" borderId="53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4" fillId="0" borderId="10" xfId="0" applyFont="1" applyBorder="1" applyAlignment="1">
      <alignment horizontal="center" vertical="top" shrinkToFit="1"/>
    </xf>
    <xf numFmtId="0" fontId="24" fillId="0" borderId="12" xfId="0" applyFont="1" applyBorder="1" applyAlignment="1">
      <alignment horizontal="center" vertical="top" shrinkToFit="1"/>
    </xf>
    <xf numFmtId="0" fontId="13" fillId="0" borderId="0" xfId="43"/>
    <xf numFmtId="0" fontId="26" fillId="0" borderId="0" xfId="0" applyFont="1" applyAlignment="1">
      <alignment horizontal="center" vertical="center"/>
    </xf>
    <xf numFmtId="0" fontId="13" fillId="32" borderId="10" xfId="0" applyFont="1" applyFill="1" applyBorder="1" applyAlignment="1">
      <alignment horizontal="center" vertical="center" wrapText="1" shrinkToFit="1"/>
    </xf>
    <xf numFmtId="0" fontId="13" fillId="32" borderId="12" xfId="0" applyFont="1" applyFill="1" applyBorder="1" applyAlignment="1">
      <alignment horizontal="center" vertical="center" wrapText="1" shrinkToFit="1"/>
    </xf>
    <xf numFmtId="0" fontId="13" fillId="34" borderId="10" xfId="0" applyFont="1" applyFill="1" applyBorder="1" applyAlignment="1">
      <alignment horizontal="center" vertical="center" wrapText="1" shrinkToFit="1"/>
    </xf>
    <xf numFmtId="0" fontId="13" fillId="34" borderId="12" xfId="0" applyFont="1" applyFill="1" applyBorder="1" applyAlignment="1">
      <alignment horizontal="center" vertical="center" wrapText="1" shrinkToFit="1"/>
    </xf>
    <xf numFmtId="0" fontId="13" fillId="0" borderId="5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ひのくに誓約書" xfId="43" xr:uid="{00000000-0005-0000-0000-00002B000000}"/>
    <cellStyle name="良い" xfId="44" builtinId="26" customBuiltin="1"/>
  </cellStyles>
  <dxfs count="1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35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BDEEFF"/>
      <color rgb="FFB6F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kumamoto-swim.com" TargetMode="External"/><Relationship Id="rId1" Type="http://schemas.openxmlformats.org/officeDocument/2006/relationships/hyperlink" Target="http://kumamoto-swim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5"/>
    <pageSetUpPr fitToPage="1"/>
  </sheetPr>
  <dimension ref="A1:X40"/>
  <sheetViews>
    <sheetView view="pageBreakPreview" topLeftCell="A4" zoomScale="115" zoomScaleNormal="100" zoomScaleSheetLayoutView="115" workbookViewId="0">
      <selection activeCell="T13" sqref="T13"/>
    </sheetView>
  </sheetViews>
  <sheetFormatPr defaultRowHeight="22.5" customHeight="1" x14ac:dyDescent="0.15"/>
  <cols>
    <col min="1" max="1" width="2.5" style="1" customWidth="1"/>
    <col min="2" max="2" width="5.25" customWidth="1"/>
    <col min="3" max="3" width="6" customWidth="1"/>
    <col min="4" max="4" width="3.625" customWidth="1"/>
    <col min="5" max="5" width="5.375" style="2" customWidth="1"/>
    <col min="6" max="6" width="2.75" customWidth="1"/>
    <col min="7" max="7" width="5.25" customWidth="1"/>
    <col min="8" max="8" width="3.125" customWidth="1"/>
    <col min="9" max="9" width="4.625" style="1" customWidth="1"/>
    <col min="10" max="10" width="4.625" customWidth="1"/>
    <col min="11" max="11" width="3.5" customWidth="1"/>
    <col min="12" max="12" width="8.625" style="1" customWidth="1"/>
    <col min="13" max="13" width="4.5" customWidth="1"/>
    <col min="14" max="19" width="4.75" customWidth="1"/>
  </cols>
  <sheetData>
    <row r="1" spans="1:24" ht="22.5" customHeight="1" x14ac:dyDescent="0.2">
      <c r="A1" s="183" t="s">
        <v>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V1" s="57">
        <v>1</v>
      </c>
    </row>
    <row r="2" spans="1:24" ht="22.5" customHeight="1" x14ac:dyDescent="0.2">
      <c r="B2" s="184"/>
      <c r="C2" s="184"/>
      <c r="D2" s="185"/>
      <c r="E2" s="186"/>
      <c r="F2" s="186"/>
      <c r="G2" s="3" t="s">
        <v>111</v>
      </c>
      <c r="H2" s="4"/>
      <c r="I2" s="3"/>
      <c r="J2" s="3"/>
      <c r="K2" s="3"/>
      <c r="L2" s="3"/>
      <c r="M2" s="3"/>
      <c r="N2" s="3"/>
      <c r="O2" s="187"/>
      <c r="P2" s="187"/>
      <c r="Q2" s="187"/>
      <c r="R2" s="187"/>
      <c r="S2" s="187"/>
      <c r="U2" s="57"/>
      <c r="V2" s="57"/>
    </row>
    <row r="3" spans="1:24" ht="22.5" customHeight="1" x14ac:dyDescent="0.2">
      <c r="B3" s="38"/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5" t="s">
        <v>2</v>
      </c>
      <c r="O3" s="185"/>
      <c r="P3" s="186"/>
      <c r="Q3" s="186"/>
      <c r="R3" s="186"/>
      <c r="S3" s="188"/>
      <c r="U3" s="57"/>
      <c r="V3" s="57"/>
      <c r="X3" t="s">
        <v>120</v>
      </c>
    </row>
    <row r="4" spans="1:24" ht="22.5" customHeight="1" x14ac:dyDescent="0.2">
      <c r="B4" s="3">
        <v>80</v>
      </c>
      <c r="C4" s="3"/>
      <c r="D4" s="3"/>
      <c r="E4" s="3"/>
      <c r="F4" s="40" t="str">
        <f>N9&amp;"-"&amp;B4&amp;"-kumamoto.xlsx"</f>
        <v>-80-kumamoto.xlsx</v>
      </c>
      <c r="G4" s="40"/>
      <c r="H4" s="40"/>
      <c r="I4" s="40"/>
      <c r="J4" s="40"/>
      <c r="K4" s="40"/>
      <c r="L4" s="40" t="s">
        <v>110</v>
      </c>
      <c r="M4" s="40"/>
      <c r="N4" s="40"/>
      <c r="O4" s="40"/>
      <c r="P4" s="40"/>
      <c r="Q4" s="40"/>
      <c r="R4" s="40"/>
      <c r="S4" s="40"/>
      <c r="T4" s="40"/>
      <c r="U4" s="40"/>
      <c r="V4" s="57"/>
    </row>
    <row r="5" spans="1:24" ht="22.5" customHeight="1" x14ac:dyDescent="0.2">
      <c r="B5" s="163" t="s">
        <v>6</v>
      </c>
      <c r="C5" s="163"/>
      <c r="D5" s="164" t="s">
        <v>123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6"/>
      <c r="U5" s="57"/>
      <c r="V5" s="57"/>
    </row>
    <row r="6" spans="1:24" ht="22.5" customHeight="1" x14ac:dyDescent="0.1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U6" s="78"/>
      <c r="V6" s="78"/>
      <c r="W6" s="78"/>
    </row>
    <row r="7" spans="1:24" ht="22.5" customHeight="1" x14ac:dyDescent="0.15">
      <c r="B7" s="167" t="s">
        <v>106</v>
      </c>
      <c r="C7" s="168"/>
      <c r="D7" s="169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1"/>
      <c r="U7" s="78"/>
      <c r="V7" s="78"/>
      <c r="W7" s="78"/>
    </row>
    <row r="8" spans="1:24" ht="33" customHeight="1" x14ac:dyDescent="0.15">
      <c r="B8" s="172" t="s">
        <v>129</v>
      </c>
      <c r="C8" s="173"/>
      <c r="D8" s="174"/>
      <c r="E8" s="175"/>
      <c r="F8" s="175"/>
      <c r="G8" s="175"/>
      <c r="H8" s="175"/>
      <c r="I8" s="175"/>
      <c r="J8" s="176"/>
      <c r="K8" s="177" t="s">
        <v>116</v>
      </c>
      <c r="L8" s="178"/>
      <c r="M8" s="179"/>
      <c r="N8" s="180"/>
      <c r="O8" s="181"/>
      <c r="P8" s="181"/>
      <c r="Q8" s="181"/>
      <c r="R8" s="181"/>
      <c r="S8" s="182"/>
      <c r="T8" s="79" t="s">
        <v>117</v>
      </c>
      <c r="U8" s="78"/>
      <c r="V8" s="78"/>
      <c r="W8" s="78"/>
    </row>
    <row r="9" spans="1:24" ht="33.75" customHeight="1" x14ac:dyDescent="0.15">
      <c r="B9" s="167" t="s">
        <v>9</v>
      </c>
      <c r="C9" s="168"/>
      <c r="D9" s="169"/>
      <c r="E9" s="170"/>
      <c r="F9" s="170"/>
      <c r="G9" s="170"/>
      <c r="H9" s="170"/>
      <c r="I9" s="171"/>
      <c r="J9" s="43"/>
      <c r="K9" s="189" t="s">
        <v>115</v>
      </c>
      <c r="L9" s="190"/>
      <c r="M9" s="191"/>
      <c r="N9" s="169"/>
      <c r="O9" s="170"/>
      <c r="P9" s="170"/>
      <c r="Q9" s="170"/>
      <c r="R9" s="170"/>
      <c r="S9" s="171"/>
      <c r="T9" s="247" t="s">
        <v>130</v>
      </c>
      <c r="U9" s="248"/>
    </row>
    <row r="10" spans="1:24" ht="22.5" customHeight="1" x14ac:dyDescent="0.15">
      <c r="B10" s="192" t="s">
        <v>16</v>
      </c>
      <c r="C10" s="193"/>
      <c r="D10" s="45" t="s">
        <v>17</v>
      </c>
      <c r="E10" s="205"/>
      <c r="F10" s="206"/>
      <c r="G10" s="207"/>
      <c r="H10" s="80"/>
      <c r="I10" s="77"/>
      <c r="J10" s="77"/>
      <c r="K10" s="199" t="s">
        <v>100</v>
      </c>
      <c r="L10" s="200"/>
      <c r="M10" s="201"/>
      <c r="N10" s="202"/>
      <c r="O10" s="203"/>
      <c r="P10" s="203"/>
      <c r="Q10" s="203"/>
      <c r="R10" s="203"/>
      <c r="S10" s="204"/>
      <c r="T10" s="245" t="s">
        <v>109</v>
      </c>
      <c r="U10" s="246"/>
    </row>
    <row r="11" spans="1:24" ht="22.5" customHeight="1" x14ac:dyDescent="0.15">
      <c r="B11" s="194"/>
      <c r="C11" s="195"/>
      <c r="D11" s="196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8"/>
      <c r="T11" s="245"/>
      <c r="U11" s="246"/>
    </row>
    <row r="12" spans="1:24" ht="22.5" customHeight="1" x14ac:dyDescent="0.15">
      <c r="B12" s="167" t="s">
        <v>0</v>
      </c>
      <c r="C12" s="168"/>
      <c r="D12" s="208"/>
      <c r="E12" s="209"/>
      <c r="F12" s="209"/>
      <c r="G12" s="209"/>
      <c r="H12" s="209"/>
      <c r="I12" s="209"/>
      <c r="J12" s="210"/>
      <c r="K12" s="163" t="s">
        <v>8</v>
      </c>
      <c r="L12" s="163"/>
      <c r="M12" s="208"/>
      <c r="N12" s="209"/>
      <c r="O12" s="209"/>
      <c r="P12" s="209"/>
      <c r="Q12" s="209"/>
      <c r="R12" s="209"/>
      <c r="S12" s="210"/>
    </row>
    <row r="13" spans="1:24" ht="22.5" customHeight="1" x14ac:dyDescent="0.15">
      <c r="B13" s="211"/>
      <c r="C13" s="212"/>
      <c r="D13" s="66"/>
      <c r="E13" s="67"/>
      <c r="F13" s="67"/>
      <c r="G13" s="67"/>
      <c r="H13" s="67"/>
      <c r="I13" s="67"/>
      <c r="J13" s="68"/>
      <c r="K13" s="213" t="s">
        <v>22</v>
      </c>
      <c r="L13" s="213"/>
      <c r="M13" s="214"/>
      <c r="N13" s="197"/>
      <c r="O13" s="197"/>
      <c r="P13" s="197"/>
      <c r="Q13" s="197"/>
      <c r="R13" s="197"/>
      <c r="S13" s="198"/>
    </row>
    <row r="14" spans="1:24" ht="22.5" customHeight="1" x14ac:dyDescent="0.15">
      <c r="B14" s="244" t="s">
        <v>122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</row>
    <row r="15" spans="1:24" ht="22.5" customHeight="1" x14ac:dyDescent="0.15">
      <c r="B15" s="192" t="s">
        <v>24</v>
      </c>
      <c r="C15" s="215"/>
      <c r="D15" s="193"/>
      <c r="E15" s="216"/>
      <c r="F15" s="217"/>
      <c r="G15" s="217"/>
      <c r="H15" s="217"/>
      <c r="I15" s="217"/>
      <c r="J15" s="218"/>
      <c r="L15"/>
    </row>
    <row r="16" spans="1:24" ht="22.5" customHeight="1" x14ac:dyDescent="0.15">
      <c r="B16" s="167" t="s">
        <v>25</v>
      </c>
      <c r="C16" s="219"/>
      <c r="D16" s="168"/>
      <c r="E16" s="220">
        <f>D12</f>
        <v>0</v>
      </c>
      <c r="F16" s="217"/>
      <c r="G16" s="217"/>
      <c r="H16" s="217"/>
      <c r="I16" s="217"/>
      <c r="J16" s="218"/>
      <c r="L16"/>
    </row>
    <row r="17" spans="1:20" ht="22.5" customHeight="1" x14ac:dyDescent="0.15">
      <c r="B17" s="46"/>
      <c r="C17" s="46"/>
      <c r="D17" s="46"/>
      <c r="E17" s="47"/>
      <c r="F17" s="47"/>
      <c r="G17" s="47"/>
      <c r="H17" s="47"/>
      <c r="I17" s="47"/>
      <c r="J17" s="47"/>
      <c r="K17" s="46"/>
      <c r="L17" s="46"/>
      <c r="M17" s="46"/>
      <c r="N17" s="48"/>
      <c r="O17" s="47"/>
      <c r="P17" s="47"/>
      <c r="Q17" s="47"/>
      <c r="R17" s="47"/>
      <c r="S17" s="47"/>
    </row>
    <row r="18" spans="1:20" ht="22.5" customHeight="1" x14ac:dyDescent="0.15">
      <c r="B18" s="221" t="s">
        <v>112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</row>
    <row r="19" spans="1:20" ht="22.5" customHeight="1" x14ac:dyDescent="0.15">
      <c r="B19" s="167"/>
      <c r="C19" s="168"/>
      <c r="D19" s="167" t="s">
        <v>26</v>
      </c>
      <c r="E19" s="219"/>
      <c r="F19" s="219"/>
      <c r="G19" s="168"/>
      <c r="H19" s="163" t="s">
        <v>28</v>
      </c>
      <c r="I19" s="163"/>
      <c r="J19" s="163"/>
      <c r="K19" s="163"/>
      <c r="L19" s="163"/>
      <c r="M19" s="163"/>
      <c r="N19" s="163" t="s">
        <v>11</v>
      </c>
      <c r="O19" s="163"/>
      <c r="P19" s="163"/>
      <c r="Q19" s="163"/>
      <c r="R19" s="163"/>
      <c r="S19" s="163"/>
    </row>
    <row r="20" spans="1:20" ht="22.5" customHeight="1" x14ac:dyDescent="0.15">
      <c r="B20" s="163" t="s">
        <v>15</v>
      </c>
      <c r="C20" s="163"/>
      <c r="D20" s="222"/>
      <c r="E20" s="223"/>
      <c r="F20" s="223"/>
      <c r="G20" s="224"/>
      <c r="H20" s="222"/>
      <c r="I20" s="223"/>
      <c r="J20" s="223"/>
      <c r="K20" s="223"/>
      <c r="L20" s="223"/>
      <c r="M20" s="224"/>
      <c r="N20" s="39" t="s">
        <v>15</v>
      </c>
      <c r="O20" s="225"/>
      <c r="P20" s="225"/>
      <c r="Q20" s="225"/>
      <c r="R20" s="225"/>
      <c r="S20" s="226"/>
    </row>
    <row r="21" spans="1:20" ht="22.5" customHeight="1" x14ac:dyDescent="0.15">
      <c r="B21" s="163" t="s">
        <v>29</v>
      </c>
      <c r="C21" s="163"/>
      <c r="D21" s="227"/>
      <c r="E21" s="225"/>
      <c r="F21" s="225"/>
      <c r="G21" s="226"/>
      <c r="H21" s="227"/>
      <c r="I21" s="225"/>
      <c r="J21" s="225"/>
      <c r="K21" s="225"/>
      <c r="L21" s="225"/>
      <c r="M21" s="226"/>
      <c r="N21" s="39" t="s">
        <v>29</v>
      </c>
      <c r="O21" s="225"/>
      <c r="P21" s="225"/>
      <c r="Q21" s="225"/>
      <c r="R21" s="225"/>
      <c r="S21" s="226"/>
    </row>
    <row r="22" spans="1:20" ht="22.5" customHeight="1" x14ac:dyDescent="0.15">
      <c r="B22" s="43"/>
      <c r="C22" s="43"/>
      <c r="D22" s="81"/>
      <c r="F22" s="83"/>
      <c r="G22" s="82"/>
      <c r="H22" s="81"/>
      <c r="I22" s="83"/>
      <c r="J22" s="83"/>
      <c r="K22" s="83"/>
      <c r="L22" s="83"/>
      <c r="M22" s="82"/>
      <c r="N22" s="6" t="s">
        <v>30</v>
      </c>
      <c r="O22" s="225"/>
      <c r="P22" s="225"/>
      <c r="Q22" s="225"/>
      <c r="R22" s="225"/>
      <c r="S22" s="226"/>
    </row>
    <row r="23" spans="1:20" ht="22.5" customHeight="1" x14ac:dyDescent="0.15">
      <c r="B23" s="228" t="s">
        <v>10</v>
      </c>
      <c r="C23" s="228"/>
      <c r="D23" s="229">
        <f>D20+D21</f>
        <v>0</v>
      </c>
      <c r="E23" s="230"/>
      <c r="F23" s="230"/>
      <c r="G23" s="231"/>
      <c r="H23" s="229">
        <f>H20+H21</f>
        <v>0</v>
      </c>
      <c r="I23" s="230"/>
      <c r="J23" s="230"/>
      <c r="K23" s="230"/>
      <c r="L23" s="230"/>
      <c r="M23" s="231"/>
      <c r="N23" s="229">
        <f>O20+O21+O22</f>
        <v>0</v>
      </c>
      <c r="O23" s="230"/>
      <c r="P23" s="230"/>
      <c r="Q23" s="230"/>
      <c r="R23" s="230"/>
      <c r="S23" s="231"/>
    </row>
    <row r="24" spans="1:20" ht="22.5" customHeight="1" x14ac:dyDescent="0.1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232"/>
      <c r="O24" s="232"/>
      <c r="P24" s="232"/>
      <c r="Q24" s="232"/>
      <c r="R24" s="232"/>
      <c r="S24" s="232"/>
    </row>
    <row r="25" spans="1:20" ht="33" customHeight="1" x14ac:dyDescent="0.15">
      <c r="A25" s="49"/>
      <c r="B25" s="236" t="s">
        <v>7</v>
      </c>
      <c r="C25" s="236"/>
      <c r="D25" s="237">
        <v>1500</v>
      </c>
      <c r="E25" s="237"/>
      <c r="F25" s="50" t="s">
        <v>32</v>
      </c>
      <c r="G25" s="238">
        <f>H23</f>
        <v>0</v>
      </c>
      <c r="H25" s="238"/>
      <c r="I25" s="50" t="s">
        <v>4</v>
      </c>
      <c r="J25" s="50" t="s">
        <v>19</v>
      </c>
      <c r="K25" s="239">
        <f>D25*G25</f>
        <v>0</v>
      </c>
      <c r="L25" s="239"/>
      <c r="M25" s="239"/>
      <c r="N25" s="50" t="s">
        <v>14</v>
      </c>
      <c r="O25" s="256"/>
      <c r="P25" s="256"/>
      <c r="Q25" s="256"/>
      <c r="R25" s="256"/>
      <c r="S25" s="256"/>
    </row>
    <row r="26" spans="1:20" ht="33" customHeight="1" x14ac:dyDescent="0.15">
      <c r="A26" s="49"/>
      <c r="B26" s="240" t="s">
        <v>97</v>
      </c>
      <c r="C26" s="240"/>
      <c r="D26" s="241">
        <v>2000</v>
      </c>
      <c r="E26" s="241"/>
      <c r="F26" s="50" t="s">
        <v>32</v>
      </c>
      <c r="G26" s="242">
        <f>N23</f>
        <v>0</v>
      </c>
      <c r="H26" s="242"/>
      <c r="I26" s="50" t="s">
        <v>4</v>
      </c>
      <c r="J26" s="50" t="s">
        <v>19</v>
      </c>
      <c r="K26" s="239">
        <f>D26*G26</f>
        <v>0</v>
      </c>
      <c r="L26" s="239"/>
      <c r="M26" s="239"/>
      <c r="N26" s="50" t="s">
        <v>14</v>
      </c>
      <c r="O26" s="256"/>
      <c r="P26" s="256"/>
      <c r="Q26" s="256"/>
      <c r="R26" s="256"/>
      <c r="S26" s="256"/>
    </row>
    <row r="27" spans="1:20" ht="33" customHeight="1" x14ac:dyDescent="0.15">
      <c r="A27" s="49"/>
      <c r="B27" s="236" t="s">
        <v>33</v>
      </c>
      <c r="C27" s="236"/>
      <c r="D27" s="233">
        <v>500</v>
      </c>
      <c r="E27" s="233"/>
      <c r="F27" s="50" t="s">
        <v>32</v>
      </c>
      <c r="G27" s="234"/>
      <c r="H27" s="234"/>
      <c r="I27" s="50" t="s">
        <v>34</v>
      </c>
      <c r="J27" s="50" t="s">
        <v>19</v>
      </c>
      <c r="K27" s="235">
        <f>D27*G27</f>
        <v>0</v>
      </c>
      <c r="L27" s="235"/>
      <c r="M27" s="235"/>
      <c r="N27" s="50" t="s">
        <v>14</v>
      </c>
      <c r="O27" s="256"/>
      <c r="P27" s="256"/>
      <c r="Q27" s="256"/>
      <c r="R27" s="256"/>
      <c r="S27" s="256"/>
    </row>
    <row r="28" spans="1:20" ht="33" customHeight="1" x14ac:dyDescent="0.15">
      <c r="A28" s="49"/>
      <c r="B28" s="236" t="s">
        <v>35</v>
      </c>
      <c r="C28" s="236"/>
      <c r="D28" s="233">
        <v>1000</v>
      </c>
      <c r="E28" s="233"/>
      <c r="F28" s="50" t="s">
        <v>32</v>
      </c>
      <c r="G28" s="234"/>
      <c r="H28" s="234"/>
      <c r="I28" s="50" t="s">
        <v>34</v>
      </c>
      <c r="J28" s="50" t="s">
        <v>19</v>
      </c>
      <c r="K28" s="235">
        <f>D28*G28</f>
        <v>0</v>
      </c>
      <c r="L28" s="235"/>
      <c r="M28" s="235"/>
      <c r="N28" s="50" t="s">
        <v>14</v>
      </c>
      <c r="O28" s="256"/>
      <c r="P28" s="256"/>
      <c r="Q28" s="256"/>
      <c r="R28" s="256"/>
      <c r="S28" s="256"/>
    </row>
    <row r="29" spans="1:20" ht="33" customHeight="1" thickBot="1" x14ac:dyDescent="0.2">
      <c r="A29" s="49"/>
      <c r="B29" s="50" t="s">
        <v>118</v>
      </c>
      <c r="C29" s="50"/>
      <c r="D29" s="50"/>
      <c r="E29" s="50"/>
      <c r="F29" s="50"/>
      <c r="G29" s="50"/>
      <c r="H29" s="50"/>
      <c r="I29" s="50"/>
      <c r="J29" s="50"/>
      <c r="K29" s="251">
        <v>500</v>
      </c>
      <c r="L29" s="251"/>
      <c r="M29" s="251"/>
      <c r="N29" s="50" t="s">
        <v>14</v>
      </c>
      <c r="O29" s="256"/>
      <c r="P29" s="256"/>
      <c r="Q29" s="256"/>
      <c r="R29" s="256"/>
      <c r="S29" s="256"/>
    </row>
    <row r="30" spans="1:20" ht="33" customHeight="1" thickBot="1" x14ac:dyDescent="0.2">
      <c r="A30" s="49"/>
      <c r="B30" s="49"/>
      <c r="C30" s="49"/>
      <c r="D30" s="51"/>
      <c r="E30" s="51"/>
      <c r="F30" s="236" t="s">
        <v>36</v>
      </c>
      <c r="G30" s="236"/>
      <c r="H30" s="236"/>
      <c r="I30" s="236"/>
      <c r="J30" s="252">
        <f>IF(G25="","",SUM(K25:K26:K27:K28:K29))</f>
        <v>500</v>
      </c>
      <c r="K30" s="253"/>
      <c r="L30" s="253"/>
      <c r="M30" s="254"/>
      <c r="N30" s="52" t="s">
        <v>14</v>
      </c>
      <c r="O30" s="256"/>
      <c r="P30" s="256"/>
      <c r="Q30" s="256"/>
      <c r="R30" s="256"/>
      <c r="S30" s="256"/>
    </row>
    <row r="31" spans="1:20" ht="22.5" customHeight="1" x14ac:dyDescent="0.15">
      <c r="A31" s="49"/>
      <c r="B31" s="49"/>
      <c r="C31" s="49"/>
      <c r="D31" s="51"/>
      <c r="E31" s="51"/>
      <c r="F31" s="49"/>
      <c r="G31" s="49"/>
      <c r="H31" s="49"/>
      <c r="I31" s="49"/>
      <c r="J31" s="53"/>
      <c r="K31" s="53"/>
      <c r="L31" s="53"/>
      <c r="M31" s="53"/>
      <c r="N31" s="54"/>
      <c r="O31" s="50"/>
      <c r="P31" s="50"/>
      <c r="Q31" s="50"/>
      <c r="R31" s="50"/>
      <c r="S31" s="50"/>
    </row>
    <row r="32" spans="1:20" ht="22.5" customHeight="1" x14ac:dyDescent="0.15">
      <c r="A32" s="49"/>
      <c r="B32" s="49"/>
      <c r="C32" s="243" t="s">
        <v>128</v>
      </c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3"/>
    </row>
    <row r="33" spans="1:22" ht="22.5" customHeight="1" x14ac:dyDescent="0.15">
      <c r="A33" s="49"/>
      <c r="B33" s="49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3"/>
    </row>
    <row r="34" spans="1:22" ht="33" customHeight="1" x14ac:dyDescent="0.15">
      <c r="A34" s="49"/>
      <c r="B34" s="49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3"/>
    </row>
    <row r="35" spans="1:22" ht="22.5" customHeight="1" x14ac:dyDescent="0.15">
      <c r="A35" s="49"/>
      <c r="B35" s="49"/>
      <c r="C35" s="55"/>
      <c r="D35" s="55"/>
      <c r="E35" s="55"/>
      <c r="F35" s="55"/>
      <c r="G35" s="255" t="s">
        <v>21</v>
      </c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55"/>
      <c r="S35" s="55"/>
      <c r="T35" s="3"/>
    </row>
    <row r="36" spans="1:22" ht="76.5" customHeight="1" x14ac:dyDescent="0.15">
      <c r="A36" s="49"/>
      <c r="B36" s="49"/>
      <c r="C36" s="243" t="s">
        <v>127</v>
      </c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</row>
    <row r="37" spans="1:22" ht="22.5" customHeight="1" x14ac:dyDescent="0.15">
      <c r="A37" s="49"/>
      <c r="B37" s="49"/>
      <c r="C37" s="249" t="s">
        <v>98</v>
      </c>
      <c r="D37" s="249"/>
      <c r="E37" s="249"/>
      <c r="F37" s="249"/>
      <c r="G37" s="250" t="s">
        <v>5</v>
      </c>
      <c r="H37" s="250"/>
      <c r="I37" s="250"/>
      <c r="J37" s="250"/>
      <c r="K37" s="250"/>
      <c r="L37" s="250"/>
      <c r="M37" s="250"/>
      <c r="N37" s="50"/>
      <c r="O37" s="50"/>
      <c r="P37" s="50"/>
      <c r="Q37" s="50"/>
      <c r="R37" s="50"/>
      <c r="S37" s="50"/>
    </row>
    <row r="38" spans="1:22" ht="22.5" customHeight="1" x14ac:dyDescent="0.15">
      <c r="A38" s="49"/>
      <c r="B38" s="50"/>
      <c r="C38" s="50"/>
      <c r="D38" s="50"/>
      <c r="E38" s="56"/>
      <c r="F38" s="50"/>
      <c r="G38" s="50"/>
      <c r="H38" s="50"/>
      <c r="I38" s="49"/>
      <c r="J38" s="50"/>
      <c r="K38" s="50"/>
      <c r="L38" s="49"/>
      <c r="M38" s="50"/>
      <c r="N38" s="50"/>
      <c r="O38" s="50"/>
      <c r="P38" s="50"/>
      <c r="Q38" s="50"/>
      <c r="R38" s="50"/>
      <c r="S38" s="50"/>
    </row>
    <row r="39" spans="1:22" ht="22.5" customHeight="1" x14ac:dyDescent="0.15">
      <c r="A39" s="49"/>
      <c r="B39" s="50"/>
      <c r="C39" s="50"/>
      <c r="D39" s="50"/>
      <c r="E39" s="56"/>
      <c r="F39" s="50"/>
      <c r="G39" s="50"/>
      <c r="H39" s="50"/>
      <c r="I39" s="49"/>
      <c r="J39" s="50"/>
      <c r="K39" s="50"/>
      <c r="L39" s="49"/>
      <c r="M39" s="50"/>
      <c r="N39" s="50"/>
      <c r="O39" s="50"/>
      <c r="P39" s="50"/>
      <c r="Q39" s="50"/>
      <c r="R39" s="50"/>
      <c r="S39" s="50"/>
    </row>
    <row r="40" spans="1:22" ht="22.5" customHeight="1" x14ac:dyDescent="0.15">
      <c r="A40" s="49"/>
      <c r="B40" s="50"/>
      <c r="C40" s="50"/>
      <c r="D40" s="50"/>
      <c r="E40" s="56"/>
      <c r="F40" s="50"/>
      <c r="G40" s="50"/>
      <c r="H40" s="50"/>
      <c r="I40" s="49"/>
      <c r="J40" s="50"/>
      <c r="K40" s="50"/>
      <c r="L40" s="49"/>
      <c r="M40" s="50"/>
      <c r="N40" s="50"/>
      <c r="O40" s="50"/>
      <c r="P40" s="50"/>
      <c r="Q40" s="50"/>
      <c r="R40" s="50"/>
      <c r="S40" s="50"/>
    </row>
  </sheetData>
  <sheetProtection sheet="1" objects="1" scenarios="1"/>
  <mergeCells count="80">
    <mergeCell ref="C36:V36"/>
    <mergeCell ref="B14:V14"/>
    <mergeCell ref="T10:U11"/>
    <mergeCell ref="T9:U9"/>
    <mergeCell ref="C37:F37"/>
    <mergeCell ref="G37:M37"/>
    <mergeCell ref="K29:M29"/>
    <mergeCell ref="F30:I30"/>
    <mergeCell ref="J30:M30"/>
    <mergeCell ref="C32:S34"/>
    <mergeCell ref="G35:Q35"/>
    <mergeCell ref="O25:S30"/>
    <mergeCell ref="D27:E27"/>
    <mergeCell ref="G27:H27"/>
    <mergeCell ref="K27:M27"/>
    <mergeCell ref="B28:C28"/>
    <mergeCell ref="D28:E28"/>
    <mergeCell ref="G28:H28"/>
    <mergeCell ref="K28:M28"/>
    <mergeCell ref="B27:C27"/>
    <mergeCell ref="B25:C25"/>
    <mergeCell ref="D25:E25"/>
    <mergeCell ref="G25:H25"/>
    <mergeCell ref="K25:M25"/>
    <mergeCell ref="B26:C26"/>
    <mergeCell ref="D26:E26"/>
    <mergeCell ref="G26:H26"/>
    <mergeCell ref="K26:M26"/>
    <mergeCell ref="B23:C23"/>
    <mergeCell ref="D23:G23"/>
    <mergeCell ref="H23:M23"/>
    <mergeCell ref="N23:S23"/>
    <mergeCell ref="N24:S24"/>
    <mergeCell ref="B21:C21"/>
    <mergeCell ref="D21:G21"/>
    <mergeCell ref="H21:M21"/>
    <mergeCell ref="O21:S21"/>
    <mergeCell ref="O22:S22"/>
    <mergeCell ref="B19:C19"/>
    <mergeCell ref="D19:G19"/>
    <mergeCell ref="H19:M19"/>
    <mergeCell ref="N19:S19"/>
    <mergeCell ref="B20:C20"/>
    <mergeCell ref="D20:G20"/>
    <mergeCell ref="H20:M20"/>
    <mergeCell ref="O20:S20"/>
    <mergeCell ref="B15:D15"/>
    <mergeCell ref="E15:J15"/>
    <mergeCell ref="B16:D16"/>
    <mergeCell ref="E16:J16"/>
    <mergeCell ref="B18:S18"/>
    <mergeCell ref="B12:C12"/>
    <mergeCell ref="D12:J12"/>
    <mergeCell ref="K12:L12"/>
    <mergeCell ref="M12:S12"/>
    <mergeCell ref="B13:C13"/>
    <mergeCell ref="K13:L13"/>
    <mergeCell ref="M13:S13"/>
    <mergeCell ref="K9:M9"/>
    <mergeCell ref="N9:S9"/>
    <mergeCell ref="B10:C11"/>
    <mergeCell ref="D11:S11"/>
    <mergeCell ref="D9:I9"/>
    <mergeCell ref="B9:C9"/>
    <mergeCell ref="K10:M10"/>
    <mergeCell ref="N10:S10"/>
    <mergeCell ref="E10:G10"/>
    <mergeCell ref="A1:S1"/>
    <mergeCell ref="B2:C2"/>
    <mergeCell ref="D2:F2"/>
    <mergeCell ref="O2:S2"/>
    <mergeCell ref="O3:S3"/>
    <mergeCell ref="B5:C5"/>
    <mergeCell ref="D5:S5"/>
    <mergeCell ref="B7:C7"/>
    <mergeCell ref="D7:S7"/>
    <mergeCell ref="B8:C8"/>
    <mergeCell ref="D8:J8"/>
    <mergeCell ref="K8:M8"/>
    <mergeCell ref="N8:S8"/>
  </mergeCells>
  <phoneticPr fontId="37"/>
  <conditionalFormatting sqref="D23 H23 N23">
    <cfRule type="cellIs" dxfId="17" priority="4" stopIfTrue="1" operator="equal">
      <formula>0</formula>
    </cfRule>
  </conditionalFormatting>
  <conditionalFormatting sqref="G25:H28 K25:M29">
    <cfRule type="cellIs" dxfId="16" priority="2" stopIfTrue="1" operator="equal">
      <formula>0</formula>
    </cfRule>
  </conditionalFormatting>
  <conditionalFormatting sqref="J30:J31 N30:N31">
    <cfRule type="cellIs" dxfId="15" priority="1" stopIfTrue="1" operator="equal">
      <formula>0</formula>
    </cfRule>
  </conditionalFormatting>
  <dataValidations xWindow="741" yWindow="597" count="9">
    <dataValidation type="custom" imeMode="on" operator="lessThanOrEqual" allowBlank="1" showInputMessage="1" showErrorMessage="1" errorTitle="文字数ｵｰﾊﾞｰ" error="文字数の制限を超えています_x000a_全角6文字　半角12文字" promptTitle="半角12文字　全角6文字以内にしてください" prompt="6文字がプログラムに記載されます" sqref="N9:S9" xr:uid="{00000000-0002-0000-0000-000000000000}">
      <formula1>LENB(N9)&lt;=12</formula1>
    </dataValidation>
    <dataValidation type="whole" allowBlank="1" showInputMessage="1" showErrorMessage="1" sqref="F22:M22 D22" xr:uid="{00000000-0002-0000-0000-000001000000}">
      <formula1>0</formula1>
      <formula2>100</formula2>
    </dataValidation>
    <dataValidation imeMode="halfKatakana" allowBlank="1" showInputMessage="1" showErrorMessage="1" errorTitle="文字種半角のみ" error="12文字以内です_x000a_" promptTitle="半角で入力" prompt="半角で12文字以内です" sqref="D8:J8" xr:uid="{00000000-0002-0000-0000-000002000000}"/>
    <dataValidation imeMode="off" allowBlank="1" showInputMessage="1" showErrorMessage="1" prompt="アルファベットで必ず入力してください。" sqref="N10:S10" xr:uid="{0CB7D93A-AC32-44EA-9D7C-CF083B2A46EC}"/>
    <dataValidation type="custom" operator="lessThanOrEqual" allowBlank="1" showInputMessage="1" showErrorMessage="1" error="数字6文字です" prompt="数字6文字です　　ﾊｲﾌﾝ（－）は入力しないでください。_x000a_" sqref="N8:S8" xr:uid="{F63FC9FE-72BC-4F63-9C2C-E724D5696CF2}">
      <formula1>AND(ISNUMBER(N8+0), LEN(N8)=6)</formula1>
    </dataValidation>
    <dataValidation allowBlank="1" showInputMessage="1" showErrorMessage="1" prompt="***-****-****　ﾊｲﾌﾝを入れてください" sqref="E16:J16" xr:uid="{FDE80A5A-E984-4DC3-A7EF-20F5F6C5BD75}"/>
    <dataValidation type="whole" allowBlank="1" showInputMessage="1" showErrorMessage="1" prompt="人数の数字を入力してください。" sqref="D20:M21 O20:S22" xr:uid="{1EEF3567-7A27-4139-BC05-F2DE5A484E2B}">
      <formula1>0</formula1>
      <formula2>100</formula2>
    </dataValidation>
    <dataValidation allowBlank="1" showInputMessage="1" showErrorMessage="1" prompt="数字のみ6文字を記入" sqref="K8:M8" xr:uid="{68C6A77D-94B9-42E8-87A9-81382BB43884}"/>
    <dataValidation imeMode="off" allowBlank="1" showInputMessage="1" showErrorMessage="1" sqref="D12:J12 M12:S12 M13:S13" xr:uid="{CBE5DED2-C1A3-4B50-BD99-250A137291BC}"/>
  </dataValidations>
  <hyperlinks>
    <hyperlink ref="G35" r:id="rId1" xr:uid="{00000000-0004-0000-0000-000000000000}"/>
    <hyperlink ref="G37" r:id="rId2" xr:uid="{00000000-0004-0000-0000-000001000000}"/>
  </hyperlinks>
  <pageMargins left="0.39370078740157483" right="0.39370078740157483" top="0.78740157480314965" bottom="0.59055118110236227" header="0.51181102362204722" footer="0.51181102362204722"/>
  <pageSetup paperSize="9" scale="79" firstPageNumber="0" orientation="portrait" horizontalDpi="4294967293" r:id="rId3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50"/>
  </sheetPr>
  <dimension ref="A1:I32"/>
  <sheetViews>
    <sheetView tabSelected="1" view="pageBreakPreview" zoomScale="85" zoomScaleNormal="85" zoomScaleSheetLayoutView="85" workbookViewId="0">
      <selection activeCell="F18" sqref="F18:H18"/>
    </sheetView>
  </sheetViews>
  <sheetFormatPr defaultColWidth="11" defaultRowHeight="27" customHeight="1" x14ac:dyDescent="0.2"/>
  <cols>
    <col min="1" max="1" width="6.25" style="7" customWidth="1"/>
    <col min="2" max="2" width="16.75" style="7" customWidth="1"/>
    <col min="3" max="3" width="10.625" style="7" customWidth="1"/>
    <col min="4" max="4" width="10" style="7" customWidth="1"/>
    <col min="5" max="5" width="6.25" style="7" customWidth="1"/>
    <col min="6" max="6" width="8.75" style="7" customWidth="1"/>
    <col min="7" max="7" width="20.25" style="7" customWidth="1"/>
    <col min="8" max="8" width="10" style="7" customWidth="1"/>
    <col min="9" max="9" width="11" style="7" bestFit="1"/>
    <col min="10" max="16384" width="11" style="7"/>
  </cols>
  <sheetData>
    <row r="1" spans="1:9" ht="27" customHeight="1" x14ac:dyDescent="0.2">
      <c r="A1" s="257" t="str">
        <f>大会申込み!D5</f>
        <v>第80回熊本マスターズ水泳競技大会</v>
      </c>
      <c r="B1" s="257"/>
      <c r="C1" s="257"/>
      <c r="D1" s="257"/>
      <c r="E1" s="257"/>
      <c r="F1" s="257"/>
      <c r="G1" s="257"/>
      <c r="H1" s="257"/>
    </row>
    <row r="2" spans="1:9" ht="27" customHeight="1" x14ac:dyDescent="0.2">
      <c r="A2" s="257" t="s">
        <v>39</v>
      </c>
      <c r="B2" s="257"/>
      <c r="C2" s="257"/>
      <c r="D2" s="257"/>
      <c r="E2" s="257"/>
      <c r="F2" s="257"/>
      <c r="G2" s="257"/>
      <c r="H2" s="257"/>
    </row>
    <row r="3" spans="1:9" ht="27" customHeight="1" x14ac:dyDescent="0.2">
      <c r="A3" s="257" t="s">
        <v>37</v>
      </c>
      <c r="B3" s="257"/>
      <c r="C3" s="257"/>
      <c r="D3" s="257"/>
      <c r="E3" s="257"/>
      <c r="F3" s="257"/>
      <c r="G3" s="257"/>
      <c r="H3" s="257"/>
    </row>
    <row r="4" spans="1:9" ht="21.75" customHeight="1" x14ac:dyDescent="0.2">
      <c r="A4" s="258" t="s">
        <v>121</v>
      </c>
      <c r="B4" s="258"/>
      <c r="C4" s="258"/>
      <c r="D4" s="258"/>
      <c r="E4" s="258"/>
      <c r="F4" s="258"/>
      <c r="G4" s="258"/>
      <c r="H4" s="258"/>
    </row>
    <row r="5" spans="1:9" ht="21.75" customHeight="1" x14ac:dyDescent="0.2">
      <c r="A5" s="259" t="s">
        <v>40</v>
      </c>
      <c r="B5" s="259"/>
      <c r="C5" s="259"/>
      <c r="D5" s="259"/>
      <c r="E5" s="259"/>
      <c r="F5" s="259"/>
      <c r="G5" s="259"/>
      <c r="H5" s="259"/>
    </row>
    <row r="6" spans="1:9" ht="21.75" customHeight="1" x14ac:dyDescent="0.2">
      <c r="A6" s="258" t="s">
        <v>41</v>
      </c>
      <c r="B6" s="258"/>
      <c r="C6" s="258"/>
      <c r="D6" s="258"/>
      <c r="E6" s="258"/>
      <c r="F6" s="258"/>
      <c r="G6" s="258"/>
      <c r="H6" s="258"/>
    </row>
    <row r="7" spans="1:9" ht="21.75" customHeight="1" x14ac:dyDescent="0.2">
      <c r="A7" s="258" t="s">
        <v>101</v>
      </c>
      <c r="B7" s="258"/>
      <c r="C7" s="258"/>
      <c r="D7" s="258"/>
      <c r="E7" s="258"/>
      <c r="F7" s="258"/>
      <c r="G7" s="258"/>
      <c r="H7" s="258"/>
    </row>
    <row r="8" spans="1:9" ht="27" customHeight="1" x14ac:dyDescent="0.2">
      <c r="A8" s="261" t="s">
        <v>125</v>
      </c>
      <c r="B8" s="262"/>
      <c r="C8" s="262"/>
      <c r="D8" s="262"/>
      <c r="E8" s="262"/>
      <c r="F8" s="262"/>
      <c r="G8" s="262"/>
      <c r="H8" s="262"/>
    </row>
    <row r="9" spans="1:9" ht="27" customHeight="1" x14ac:dyDescent="0.2">
      <c r="A9" s="263" t="s">
        <v>42</v>
      </c>
      <c r="B9" s="263"/>
      <c r="C9" s="264">
        <f>大会申込み!N9</f>
        <v>0</v>
      </c>
      <c r="D9" s="265"/>
      <c r="E9" s="265"/>
      <c r="F9" s="265"/>
      <c r="G9" s="265"/>
      <c r="H9" s="266"/>
    </row>
    <row r="10" spans="1:9" ht="27" customHeight="1" x14ac:dyDescent="0.2">
      <c r="A10" s="72"/>
      <c r="B10" s="73"/>
      <c r="C10" s="74" t="s">
        <v>104</v>
      </c>
      <c r="D10" s="74">
        <f>大会申込み!E10</f>
        <v>0</v>
      </c>
      <c r="E10" s="75"/>
      <c r="F10" s="75"/>
      <c r="G10" s="75"/>
      <c r="H10" s="76"/>
    </row>
    <row r="11" spans="1:9" ht="27" customHeight="1" x14ac:dyDescent="0.2">
      <c r="A11" s="267" t="s">
        <v>23</v>
      </c>
      <c r="B11" s="267"/>
      <c r="C11" s="267">
        <f>大会申込み!D11</f>
        <v>0</v>
      </c>
      <c r="D11" s="267"/>
      <c r="E11" s="267"/>
      <c r="F11" s="267"/>
      <c r="G11" s="267"/>
      <c r="H11" s="267"/>
    </row>
    <row r="12" spans="1:9" ht="27" customHeight="1" x14ac:dyDescent="0.2">
      <c r="A12" s="267" t="s">
        <v>43</v>
      </c>
      <c r="B12" s="267"/>
      <c r="C12" s="268">
        <f>大会申込み!D12</f>
        <v>0</v>
      </c>
      <c r="D12" s="267"/>
      <c r="E12" s="267"/>
      <c r="F12" s="71" t="s">
        <v>44</v>
      </c>
      <c r="G12" s="267">
        <f>大会申込み!E16</f>
        <v>0</v>
      </c>
      <c r="H12" s="267"/>
    </row>
    <row r="13" spans="1:9" ht="27" customHeight="1" x14ac:dyDescent="0.2">
      <c r="A13" s="267" t="s">
        <v>27</v>
      </c>
      <c r="B13" s="267"/>
      <c r="C13" s="269">
        <f>大会申込み!D9</f>
        <v>0</v>
      </c>
      <c r="D13" s="269"/>
      <c r="E13" s="269"/>
      <c r="F13" s="71" t="s">
        <v>102</v>
      </c>
      <c r="G13" s="260">
        <f>大会申込み!M13</f>
        <v>0</v>
      </c>
      <c r="H13" s="260"/>
    </row>
    <row r="14" spans="1:9" ht="27" hidden="1" customHeight="1" x14ac:dyDescent="0.25">
      <c r="A14" s="274" t="s">
        <v>113</v>
      </c>
      <c r="B14" s="274"/>
      <c r="C14" s="274"/>
      <c r="D14" s="274"/>
      <c r="E14" s="274"/>
      <c r="F14" s="274"/>
      <c r="G14" s="274"/>
      <c r="H14" s="274"/>
      <c r="I14" s="8"/>
    </row>
    <row r="15" spans="1:9" ht="0.75" customHeight="1" x14ac:dyDescent="0.2">
      <c r="A15" s="273" t="s">
        <v>105</v>
      </c>
      <c r="B15" s="273"/>
      <c r="C15" s="273"/>
      <c r="D15" s="273"/>
      <c r="E15" s="273"/>
      <c r="F15" s="273"/>
      <c r="G15" s="273"/>
      <c r="H15" s="273"/>
      <c r="I15" s="8"/>
    </row>
    <row r="16" spans="1:9" ht="27" customHeight="1" x14ac:dyDescent="0.2">
      <c r="A16" s="271" t="s">
        <v>126</v>
      </c>
      <c r="B16" s="271"/>
      <c r="C16" s="271"/>
      <c r="D16" s="271"/>
      <c r="E16" s="271"/>
      <c r="F16" s="271"/>
      <c r="G16" s="271"/>
      <c r="H16" s="271"/>
      <c r="I16" s="8"/>
    </row>
    <row r="17" spans="1:8" ht="27" customHeight="1" x14ac:dyDescent="0.2">
      <c r="A17" s="69" t="s">
        <v>45</v>
      </c>
      <c r="B17" s="270" t="s">
        <v>103</v>
      </c>
      <c r="C17" s="271"/>
      <c r="D17" s="272"/>
      <c r="E17" s="58" t="s">
        <v>45</v>
      </c>
      <c r="F17" s="270" t="s">
        <v>103</v>
      </c>
      <c r="G17" s="271"/>
      <c r="H17" s="272"/>
    </row>
    <row r="18" spans="1:8" ht="33.75" customHeight="1" x14ac:dyDescent="0.2">
      <c r="A18" s="130">
        <v>1</v>
      </c>
      <c r="B18" s="270"/>
      <c r="C18" s="271"/>
      <c r="D18" s="272"/>
      <c r="E18" s="130">
        <v>11</v>
      </c>
      <c r="F18" s="270"/>
      <c r="G18" s="271"/>
      <c r="H18" s="272"/>
    </row>
    <row r="19" spans="1:8" ht="33.75" customHeight="1" x14ac:dyDescent="0.2">
      <c r="A19" s="130">
        <v>2</v>
      </c>
      <c r="B19" s="270"/>
      <c r="C19" s="271"/>
      <c r="D19" s="272"/>
      <c r="E19" s="130">
        <v>12</v>
      </c>
      <c r="F19" s="270"/>
      <c r="G19" s="271"/>
      <c r="H19" s="272"/>
    </row>
    <row r="20" spans="1:8" ht="33.75" customHeight="1" x14ac:dyDescent="0.2">
      <c r="A20" s="130">
        <v>3</v>
      </c>
      <c r="B20" s="270"/>
      <c r="C20" s="271"/>
      <c r="D20" s="272"/>
      <c r="E20" s="130">
        <v>13</v>
      </c>
      <c r="F20" s="270"/>
      <c r="G20" s="271"/>
      <c r="H20" s="272"/>
    </row>
    <row r="21" spans="1:8" ht="33.75" customHeight="1" x14ac:dyDescent="0.2">
      <c r="A21" s="130">
        <v>4</v>
      </c>
      <c r="B21" s="270"/>
      <c r="C21" s="271"/>
      <c r="D21" s="272"/>
      <c r="E21" s="130">
        <v>14</v>
      </c>
      <c r="F21" s="270"/>
      <c r="G21" s="271"/>
      <c r="H21" s="272"/>
    </row>
    <row r="22" spans="1:8" ht="33.75" customHeight="1" x14ac:dyDescent="0.2">
      <c r="A22" s="130">
        <v>5</v>
      </c>
      <c r="B22" s="270"/>
      <c r="C22" s="271"/>
      <c r="D22" s="272"/>
      <c r="E22" s="130">
        <v>15</v>
      </c>
      <c r="F22" s="270"/>
      <c r="G22" s="271"/>
      <c r="H22" s="272"/>
    </row>
    <row r="23" spans="1:8" ht="33.75" customHeight="1" x14ac:dyDescent="0.2">
      <c r="A23" s="130">
        <v>6</v>
      </c>
      <c r="B23" s="270"/>
      <c r="C23" s="271"/>
      <c r="D23" s="272"/>
      <c r="E23" s="130">
        <v>16</v>
      </c>
      <c r="F23" s="270"/>
      <c r="G23" s="271"/>
      <c r="H23" s="272"/>
    </row>
    <row r="24" spans="1:8" ht="33.75" customHeight="1" x14ac:dyDescent="0.2">
      <c r="A24" s="130">
        <v>7</v>
      </c>
      <c r="B24" s="270"/>
      <c r="C24" s="271"/>
      <c r="D24" s="272"/>
      <c r="E24" s="130">
        <v>17</v>
      </c>
      <c r="F24" s="270"/>
      <c r="G24" s="271"/>
      <c r="H24" s="272"/>
    </row>
    <row r="25" spans="1:8" ht="33.75" customHeight="1" x14ac:dyDescent="0.2">
      <c r="A25" s="130">
        <v>8</v>
      </c>
      <c r="B25" s="270"/>
      <c r="C25" s="271"/>
      <c r="D25" s="272"/>
      <c r="E25" s="130">
        <v>18</v>
      </c>
      <c r="F25" s="270"/>
      <c r="G25" s="271"/>
      <c r="H25" s="272"/>
    </row>
    <row r="26" spans="1:8" ht="33.75" customHeight="1" x14ac:dyDescent="0.2">
      <c r="A26" s="130">
        <v>9</v>
      </c>
      <c r="B26" s="270"/>
      <c r="C26" s="271"/>
      <c r="D26" s="272"/>
      <c r="E26" s="130">
        <v>19</v>
      </c>
      <c r="F26" s="270"/>
      <c r="G26" s="271"/>
      <c r="H26" s="272"/>
    </row>
    <row r="27" spans="1:8" ht="33.75" customHeight="1" x14ac:dyDescent="0.2">
      <c r="A27" s="130">
        <v>10</v>
      </c>
      <c r="B27" s="270"/>
      <c r="C27" s="271"/>
      <c r="D27" s="272"/>
      <c r="E27" s="130">
        <v>20</v>
      </c>
      <c r="F27" s="270"/>
      <c r="G27" s="271"/>
      <c r="H27" s="272"/>
    </row>
    <row r="28" spans="1:8" ht="33.75" customHeight="1" x14ac:dyDescent="0.2">
      <c r="A28" s="130">
        <v>11</v>
      </c>
      <c r="B28" s="270"/>
      <c r="C28" s="271"/>
      <c r="D28" s="272"/>
      <c r="E28" s="130">
        <v>21</v>
      </c>
      <c r="F28" s="270"/>
      <c r="G28" s="271"/>
      <c r="H28" s="272"/>
    </row>
    <row r="29" spans="1:8" ht="33.75" customHeight="1" x14ac:dyDescent="0.2">
      <c r="A29" s="130">
        <v>12</v>
      </c>
      <c r="B29" s="270"/>
      <c r="C29" s="271"/>
      <c r="D29" s="272"/>
      <c r="E29" s="130">
        <v>22</v>
      </c>
      <c r="F29" s="270"/>
      <c r="G29" s="271"/>
      <c r="H29" s="272"/>
    </row>
    <row r="30" spans="1:8" ht="33.75" customHeight="1" x14ac:dyDescent="0.2">
      <c r="A30" s="130">
        <v>13</v>
      </c>
      <c r="B30" s="270"/>
      <c r="C30" s="271"/>
      <c r="D30" s="272"/>
      <c r="E30" s="130">
        <v>23</v>
      </c>
      <c r="F30" s="270"/>
      <c r="G30" s="271"/>
      <c r="H30" s="272"/>
    </row>
    <row r="31" spans="1:8" ht="33.75" customHeight="1" x14ac:dyDescent="0.2">
      <c r="A31" s="130">
        <v>14</v>
      </c>
      <c r="B31" s="270"/>
      <c r="C31" s="271"/>
      <c r="D31" s="272"/>
      <c r="E31" s="130">
        <v>24</v>
      </c>
      <c r="F31" s="270"/>
      <c r="G31" s="271"/>
      <c r="H31" s="272"/>
    </row>
    <row r="32" spans="1:8" ht="33.75" customHeight="1" x14ac:dyDescent="0.2">
      <c r="A32" s="130">
        <v>15</v>
      </c>
      <c r="B32" s="270"/>
      <c r="C32" s="271"/>
      <c r="D32" s="272"/>
      <c r="E32" s="130">
        <v>25</v>
      </c>
      <c r="F32" s="270"/>
      <c r="G32" s="271"/>
      <c r="H32" s="272"/>
    </row>
  </sheetData>
  <sheetProtection sheet="1" objects="1" scenarios="1"/>
  <mergeCells count="53">
    <mergeCell ref="B26:D26"/>
    <mergeCell ref="F26:H26"/>
    <mergeCell ref="B25:D25"/>
    <mergeCell ref="B29:D29"/>
    <mergeCell ref="F29:H29"/>
    <mergeCell ref="B28:D28"/>
    <mergeCell ref="F28:H28"/>
    <mergeCell ref="B27:D27"/>
    <mergeCell ref="F27:H27"/>
    <mergeCell ref="F25:H25"/>
    <mergeCell ref="B31:D31"/>
    <mergeCell ref="F31:H31"/>
    <mergeCell ref="B32:D32"/>
    <mergeCell ref="F32:H32"/>
    <mergeCell ref="B30:D30"/>
    <mergeCell ref="F30:H30"/>
    <mergeCell ref="B24:D24"/>
    <mergeCell ref="F24:H24"/>
    <mergeCell ref="B23:D23"/>
    <mergeCell ref="F23:H23"/>
    <mergeCell ref="B22:D22"/>
    <mergeCell ref="F22:H22"/>
    <mergeCell ref="B21:D21"/>
    <mergeCell ref="F21:H21"/>
    <mergeCell ref="B20:D20"/>
    <mergeCell ref="F20:H20"/>
    <mergeCell ref="B19:D19"/>
    <mergeCell ref="F19:H19"/>
    <mergeCell ref="B18:D18"/>
    <mergeCell ref="F18:H18"/>
    <mergeCell ref="A15:H15"/>
    <mergeCell ref="A16:H16"/>
    <mergeCell ref="A14:H14"/>
    <mergeCell ref="B17:D17"/>
    <mergeCell ref="F17:H17"/>
    <mergeCell ref="A6:H6"/>
    <mergeCell ref="G13:H13"/>
    <mergeCell ref="A7:H7"/>
    <mergeCell ref="A8:H8"/>
    <mergeCell ref="A9:B9"/>
    <mergeCell ref="C9:H9"/>
    <mergeCell ref="A11:B11"/>
    <mergeCell ref="C11:H11"/>
    <mergeCell ref="A12:B12"/>
    <mergeCell ref="C12:E12"/>
    <mergeCell ref="G12:H12"/>
    <mergeCell ref="A13:B13"/>
    <mergeCell ref="C13:E13"/>
    <mergeCell ref="A1:H1"/>
    <mergeCell ref="A2:H2"/>
    <mergeCell ref="A3:H3"/>
    <mergeCell ref="A4:H4"/>
    <mergeCell ref="A5:H5"/>
  </mergeCells>
  <phoneticPr fontId="38"/>
  <pageMargins left="0.39370078740157483" right="0.39370078740157483" top="0.59055118110236227" bottom="0.59055118110236227" header="0.51181102362204722" footer="0.51181102362204722"/>
  <pageSetup paperSize="9" scale="94" firstPageNumber="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30"/>
    <pageSetUpPr fitToPage="1"/>
  </sheetPr>
  <dimension ref="A1:AS330"/>
  <sheetViews>
    <sheetView showGridLines="0" view="pageBreakPreview" topLeftCell="A9" zoomScale="70" zoomScaleNormal="100" zoomScaleSheetLayoutView="70" workbookViewId="0">
      <selection activeCell="Y13" sqref="Y13"/>
    </sheetView>
  </sheetViews>
  <sheetFormatPr defaultRowHeight="19.5" customHeight="1" x14ac:dyDescent="0.15"/>
  <cols>
    <col min="1" max="1" width="6.75" style="9" customWidth="1"/>
    <col min="2" max="2" width="10.375" style="9" customWidth="1"/>
    <col min="3" max="3" width="6.625" style="1" customWidth="1"/>
    <col min="4" max="4" width="9.75" customWidth="1"/>
    <col min="5" max="5" width="12.875" customWidth="1"/>
    <col min="6" max="6" width="12.375" customWidth="1"/>
    <col min="7" max="7" width="14.5" customWidth="1"/>
    <col min="8" max="8" width="17" style="2" customWidth="1"/>
    <col min="9" max="9" width="8.125" style="2" customWidth="1"/>
    <col min="10" max="10" width="7" customWidth="1"/>
    <col min="11" max="11" width="10.625" customWidth="1"/>
    <col min="12" max="12" width="10.375" customWidth="1"/>
    <col min="13" max="13" width="13.25" customWidth="1"/>
    <col min="14" max="14" width="7.75" style="1" customWidth="1"/>
    <col min="15" max="17" width="7.75" customWidth="1"/>
    <col min="18" max="18" width="7.75" style="1" customWidth="1"/>
    <col min="19" max="25" width="7.75" customWidth="1"/>
    <col min="26" max="26" width="5.625" customWidth="1"/>
  </cols>
  <sheetData>
    <row r="1" spans="1:34" ht="33.75" customHeight="1" x14ac:dyDescent="0.15">
      <c r="A1" s="35"/>
      <c r="B1" s="1"/>
      <c r="C1"/>
      <c r="D1" s="276" t="s">
        <v>20</v>
      </c>
      <c r="E1" s="276"/>
      <c r="F1" s="10"/>
      <c r="G1" s="36"/>
      <c r="H1" s="84">
        <v>45657</v>
      </c>
      <c r="I1" s="11"/>
      <c r="J1" s="12"/>
      <c r="O1" s="152"/>
      <c r="P1" s="153"/>
      <c r="Q1" s="153"/>
      <c r="R1" s="151"/>
      <c r="S1" t="s">
        <v>114</v>
      </c>
      <c r="T1" s="1"/>
    </row>
    <row r="2" spans="1:34" ht="25.5" customHeight="1" x14ac:dyDescent="0.15">
      <c r="A2" s="35"/>
      <c r="B2" s="1"/>
      <c r="C2"/>
      <c r="D2" s="37"/>
      <c r="E2" s="283" t="s">
        <v>95</v>
      </c>
      <c r="F2" s="284"/>
      <c r="G2" s="41" t="s">
        <v>96</v>
      </c>
      <c r="I2" s="11"/>
      <c r="J2" s="12"/>
      <c r="R2" s="150"/>
      <c r="T2" s="1"/>
    </row>
    <row r="3" spans="1:34" ht="25.5" customHeight="1" x14ac:dyDescent="0.15">
      <c r="A3" s="277" t="s">
        <v>93</v>
      </c>
      <c r="B3" s="277"/>
      <c r="C3" s="277"/>
      <c r="D3" s="277"/>
      <c r="E3" s="287">
        <f>大会申込み!N9</f>
        <v>0</v>
      </c>
      <c r="F3" s="288"/>
      <c r="G3" s="42">
        <f>大会申込み!D8</f>
        <v>0</v>
      </c>
      <c r="I3" s="13"/>
      <c r="M3" s="282"/>
      <c r="N3" s="282"/>
      <c r="O3" s="282"/>
      <c r="P3" s="282"/>
      <c r="Q3" s="14"/>
    </row>
    <row r="4" spans="1:34" ht="25.5" customHeight="1" x14ac:dyDescent="0.15">
      <c r="A4" s="278" t="s">
        <v>94</v>
      </c>
      <c r="B4" s="278"/>
      <c r="C4" s="278"/>
      <c r="D4" s="278"/>
      <c r="E4" s="289"/>
      <c r="F4" s="290"/>
      <c r="G4" s="59"/>
      <c r="H4" s="60"/>
      <c r="I4" s="13"/>
      <c r="M4" s="1"/>
      <c r="O4" s="1"/>
      <c r="P4" s="1"/>
      <c r="Q4" s="14"/>
    </row>
    <row r="5" spans="1:34" ht="25.5" customHeight="1" x14ac:dyDescent="0.2">
      <c r="A5" s="15"/>
      <c r="B5" s="15"/>
      <c r="C5" s="16"/>
      <c r="D5" s="17"/>
      <c r="E5" s="18" t="s">
        <v>47</v>
      </c>
      <c r="F5" s="18"/>
      <c r="G5" s="18"/>
      <c r="H5" s="7"/>
      <c r="I5" s="7"/>
      <c r="J5" s="285"/>
      <c r="K5" s="285"/>
      <c r="L5" s="7"/>
      <c r="M5" s="282"/>
      <c r="N5" s="282"/>
      <c r="O5" s="282"/>
      <c r="P5" s="282"/>
      <c r="U5" s="19"/>
    </row>
    <row r="6" spans="1:34" ht="25.5" customHeight="1" x14ac:dyDescent="0.15">
      <c r="C6"/>
      <c r="F6" s="2"/>
      <c r="G6" s="2"/>
      <c r="H6"/>
      <c r="I6"/>
      <c r="N6"/>
      <c r="Q6" s="14"/>
      <c r="U6" s="19"/>
    </row>
    <row r="7" spans="1:34" ht="25.5" customHeight="1" x14ac:dyDescent="0.15">
      <c r="A7" s="286" t="s">
        <v>46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14"/>
      <c r="P7" s="14"/>
      <c r="Q7" s="14"/>
      <c r="U7" s="19"/>
    </row>
    <row r="8" spans="1:34" ht="25.5" customHeight="1" x14ac:dyDescent="0.15">
      <c r="A8" s="275" t="s">
        <v>48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4"/>
      <c r="P8" s="14"/>
      <c r="Q8" s="14"/>
      <c r="U8" s="19"/>
      <c r="AB8" t="s">
        <v>107</v>
      </c>
    </row>
    <row r="9" spans="1:34" ht="25.5" customHeight="1" x14ac:dyDescent="0.15">
      <c r="A9"/>
      <c r="B9"/>
      <c r="C9"/>
      <c r="H9"/>
      <c r="I9" s="13"/>
      <c r="O9" s="14"/>
      <c r="P9" s="14"/>
      <c r="Q9" s="14"/>
      <c r="U9" s="19"/>
    </row>
    <row r="10" spans="1:34" ht="25.5" customHeight="1" x14ac:dyDescent="0.15">
      <c r="A10" s="18"/>
      <c r="B10" s="18"/>
      <c r="C10"/>
      <c r="F10" s="279" t="s">
        <v>49</v>
      </c>
      <c r="G10" s="280"/>
      <c r="H10" s="280"/>
      <c r="I10" s="280"/>
      <c r="J10" s="281"/>
      <c r="N10"/>
      <c r="R10"/>
      <c r="U10" s="20"/>
    </row>
    <row r="11" spans="1:34" ht="25.5" customHeight="1" x14ac:dyDescent="0.15">
      <c r="A11" s="98"/>
      <c r="B11" s="128" t="s">
        <v>99</v>
      </c>
      <c r="C11" s="128">
        <v>1</v>
      </c>
      <c r="D11" s="128" t="str">
        <f>IF(C11="","",IF(C11=1,"男","女"))</f>
        <v>男</v>
      </c>
      <c r="E11" s="128" t="s">
        <v>66</v>
      </c>
      <c r="F11" s="128" t="s">
        <v>67</v>
      </c>
      <c r="G11" s="128"/>
      <c r="H11" s="128">
        <v>31735</v>
      </c>
      <c r="I11" s="128">
        <f>IF(H11="","",DATEDIF(H11,$H$1,"y"))</f>
        <v>38</v>
      </c>
      <c r="J11" s="128">
        <f>IF(I11="","",LOOKUP(I11,$AC$13:$AC$29,$AB$13:$AB$29))</f>
        <v>35</v>
      </c>
      <c r="K11" s="128">
        <f>IF(E11="","",大会申込み!$N$9)</f>
        <v>0</v>
      </c>
      <c r="L11" s="128">
        <f>IF(N11="","",大会申込み!$D$8)</f>
        <v>0</v>
      </c>
      <c r="M11" s="88">
        <f>IF(E11="","",大会申込み!$D$8)</f>
        <v>0</v>
      </c>
      <c r="N11" s="131">
        <v>1</v>
      </c>
      <c r="O11" s="131" t="str">
        <f>IF(N11="","",IF(N11=1,"自由形",IF(N11=2,"背泳",IF(N11=3,"平泳ぎ",IF(N11=4,"ﾊﾞﾀﾌﾗｲ","個人ﾒﾄﾞﾚｰ")))))</f>
        <v>自由形</v>
      </c>
      <c r="P11" s="131">
        <v>50</v>
      </c>
      <c r="Q11" s="131">
        <v>42.27</v>
      </c>
      <c r="R11" s="132">
        <v>2</v>
      </c>
      <c r="S11" s="132" t="str">
        <f>IF(R11="","",IF(R11=1,"自由形",IF(R11=2,"背泳",IF(R11=3,"平泳ぎ",IF(R11=4,"ﾊﾞﾀﾌﾗｲ","個人ﾒﾄﾞﾚｰ")))))</f>
        <v>背泳</v>
      </c>
      <c r="T11" s="132">
        <v>100</v>
      </c>
      <c r="U11" s="132">
        <v>102.01</v>
      </c>
      <c r="V11" s="133">
        <v>5</v>
      </c>
      <c r="W11" s="133" t="str">
        <f>IF(V11="","",IF(V11=1,"自由形",IF(V11=2,"背泳",IF(V11=3,"平泳ぎ",IF(V11=4,"ﾊﾞﾀﾌﾗｲ","個人ﾒﾄﾞﾚｰ")))))</f>
        <v>個人ﾒﾄﾞﾚｰ</v>
      </c>
      <c r="X11" s="133">
        <v>100</v>
      </c>
      <c r="Y11" s="133">
        <v>102.01</v>
      </c>
    </row>
    <row r="12" spans="1:34" ht="25.5" customHeight="1" x14ac:dyDescent="0.15">
      <c r="A12" s="134" t="s">
        <v>12</v>
      </c>
      <c r="B12" s="135" t="s">
        <v>50</v>
      </c>
      <c r="C12" s="136" t="s">
        <v>51</v>
      </c>
      <c r="D12" s="136" t="s">
        <v>89</v>
      </c>
      <c r="E12" s="137" t="s">
        <v>52</v>
      </c>
      <c r="F12" s="138" t="s">
        <v>53</v>
      </c>
      <c r="G12" s="139" t="s">
        <v>55</v>
      </c>
      <c r="H12" s="140" t="s">
        <v>56</v>
      </c>
      <c r="I12" s="140" t="s">
        <v>57</v>
      </c>
      <c r="J12" s="136" t="s">
        <v>58</v>
      </c>
      <c r="K12" s="136" t="s">
        <v>38</v>
      </c>
      <c r="L12" s="138" t="s">
        <v>59</v>
      </c>
      <c r="M12" s="138" t="s">
        <v>18</v>
      </c>
      <c r="N12" s="141" t="s">
        <v>60</v>
      </c>
      <c r="O12" s="142" t="s">
        <v>61</v>
      </c>
      <c r="P12" s="143" t="s">
        <v>62</v>
      </c>
      <c r="Q12" s="144" t="s">
        <v>90</v>
      </c>
      <c r="R12" s="145" t="s">
        <v>54</v>
      </c>
      <c r="S12" s="146" t="s">
        <v>13</v>
      </c>
      <c r="T12" s="147" t="s">
        <v>63</v>
      </c>
      <c r="U12" s="148" t="s">
        <v>91</v>
      </c>
      <c r="V12" s="149" t="s">
        <v>64</v>
      </c>
      <c r="W12" s="146" t="s">
        <v>65</v>
      </c>
      <c r="X12" s="147" t="s">
        <v>31</v>
      </c>
      <c r="Y12" s="148" t="s">
        <v>92</v>
      </c>
    </row>
    <row r="13" spans="1:34" ht="25.5" customHeight="1" x14ac:dyDescent="0.15">
      <c r="A13" s="97">
        <v>1</v>
      </c>
      <c r="B13" s="97"/>
      <c r="C13" s="129"/>
      <c r="D13" s="102" t="str">
        <f t="shared" ref="D13:D21" si="0">IF(C13="","",IF(C13=1,"男","女"))</f>
        <v/>
      </c>
      <c r="E13" s="106"/>
      <c r="F13" s="107"/>
      <c r="G13" s="98"/>
      <c r="H13" s="106"/>
      <c r="I13" s="98" t="str">
        <f t="shared" ref="I13:I57" si="1">IF(H13="","",DATEDIF(H13,$H$1,"y"))</f>
        <v/>
      </c>
      <c r="J13" s="99" t="str">
        <f t="shared" ref="J13:J21" si="2">IF(I13="","",LOOKUP(I13,$AC$13:$AC$29,$AB$13:$AB$29))</f>
        <v/>
      </c>
      <c r="K13" s="88" t="str">
        <f>IF(L13="","",大会申込み!$N$9)</f>
        <v/>
      </c>
      <c r="L13" s="88" t="str">
        <f>IF(M13="","",大会申込み!$N$8)</f>
        <v/>
      </c>
      <c r="M13" s="88" t="str">
        <f>IF(E13="","",大会申込み!$D$8)</f>
        <v/>
      </c>
      <c r="N13" s="109"/>
      <c r="O13" s="100" t="str">
        <f t="shared" ref="O13:O21" si="3">IF(N13="","",IF(N13=1,"自由形",IF(N13=2,"背泳",IF(N13=3,"平泳ぎ",IF(N13=4,"ﾊﾞﾀﾌﾗｲ","個人ﾒﾄﾞﾚｰ")))))</f>
        <v/>
      </c>
      <c r="P13" s="111"/>
      <c r="Q13" s="112"/>
      <c r="R13" s="103"/>
      <c r="S13" s="100" t="str">
        <f t="shared" ref="S13:S21" si="4">IF(R13="","",IF(R13=1,"自由形",IF(R13=2,"背泳",IF(R13=3,"平泳ぎ",IF(R13=4,"ﾊﾞﾀﾌﾗｲ","個人ﾒﾄﾞﾚｰ")))))</f>
        <v/>
      </c>
      <c r="T13" s="104"/>
      <c r="U13" s="112"/>
      <c r="V13" s="103"/>
      <c r="W13" s="100" t="str">
        <f t="shared" ref="W13:W21" si="5">IF(V13="","",IF(V13=1,"自由形",IF(V13=2,"背泳",IF(V13=3,"平泳ぎ",IF(V13=4,"ﾊﾞﾀﾌﾗｲ","個人ﾒﾄﾞﾚｰ")))))</f>
        <v/>
      </c>
      <c r="X13" s="104"/>
      <c r="Y13" s="112"/>
      <c r="AB13" s="22">
        <v>18</v>
      </c>
      <c r="AC13" s="23">
        <v>18</v>
      </c>
      <c r="AD13" s="24">
        <f t="shared" ref="AD13:AD22" si="6">AB14-1</f>
        <v>24</v>
      </c>
    </row>
    <row r="14" spans="1:34" ht="25.5" customHeight="1" x14ac:dyDescent="0.15">
      <c r="A14" s="97">
        <v>2</v>
      </c>
      <c r="B14" s="97"/>
      <c r="C14" s="129"/>
      <c r="D14" s="102" t="str">
        <f t="shared" si="0"/>
        <v/>
      </c>
      <c r="E14" s="106"/>
      <c r="F14" s="107"/>
      <c r="G14" s="98"/>
      <c r="H14" s="106"/>
      <c r="I14" s="98" t="str">
        <f t="shared" si="1"/>
        <v/>
      </c>
      <c r="J14" s="99" t="str">
        <f t="shared" si="2"/>
        <v/>
      </c>
      <c r="K14" s="88" t="str">
        <f>IF(L14="","",大会申込み!$N$9)</f>
        <v/>
      </c>
      <c r="L14" s="88" t="str">
        <f>IF(M14="","",大会申込み!$N$8)</f>
        <v/>
      </c>
      <c r="M14" s="88" t="str">
        <f>IF(E14="","",大会申込み!$D$8)</f>
        <v/>
      </c>
      <c r="N14" s="109"/>
      <c r="O14" s="100" t="str">
        <f t="shared" si="3"/>
        <v/>
      </c>
      <c r="P14" s="111"/>
      <c r="Q14" s="112"/>
      <c r="R14" s="103"/>
      <c r="S14" s="100" t="str">
        <f t="shared" si="4"/>
        <v/>
      </c>
      <c r="T14" s="104"/>
      <c r="U14" s="112"/>
      <c r="V14" s="103"/>
      <c r="W14" s="100" t="str">
        <f t="shared" si="5"/>
        <v/>
      </c>
      <c r="X14" s="104"/>
      <c r="Y14" s="112"/>
      <c r="AB14" s="22">
        <v>25</v>
      </c>
      <c r="AC14" s="25">
        <f t="shared" ref="AC14:AC23" si="7">AB14</f>
        <v>25</v>
      </c>
      <c r="AD14" s="24">
        <f t="shared" si="6"/>
        <v>29</v>
      </c>
    </row>
    <row r="15" spans="1:34" ht="25.5" customHeight="1" x14ac:dyDescent="0.15">
      <c r="A15" s="97">
        <v>3</v>
      </c>
      <c r="B15" s="97"/>
      <c r="C15" s="129"/>
      <c r="D15" s="102" t="str">
        <f t="shared" si="0"/>
        <v/>
      </c>
      <c r="E15" s="106"/>
      <c r="F15" s="107"/>
      <c r="G15" s="98"/>
      <c r="H15" s="106"/>
      <c r="I15" s="98" t="str">
        <f t="shared" si="1"/>
        <v/>
      </c>
      <c r="J15" s="99" t="str">
        <f t="shared" si="2"/>
        <v/>
      </c>
      <c r="K15" s="88" t="str">
        <f>IF(L15="","",大会申込み!$N$9)</f>
        <v/>
      </c>
      <c r="L15" s="88" t="str">
        <f>IF(M15="","",大会申込み!$N$8)</f>
        <v/>
      </c>
      <c r="M15" s="88" t="str">
        <f>IF(E15="","",大会申込み!$D$8)</f>
        <v/>
      </c>
      <c r="N15" s="109"/>
      <c r="O15" s="100" t="str">
        <f t="shared" si="3"/>
        <v/>
      </c>
      <c r="P15" s="111"/>
      <c r="Q15" s="112"/>
      <c r="R15" s="103"/>
      <c r="S15" s="100" t="str">
        <f t="shared" si="4"/>
        <v/>
      </c>
      <c r="T15" s="104"/>
      <c r="U15" s="112"/>
      <c r="V15" s="103"/>
      <c r="W15" s="100" t="str">
        <f t="shared" si="5"/>
        <v/>
      </c>
      <c r="X15" s="104"/>
      <c r="Y15" s="112"/>
      <c r="AB15" s="22">
        <f t="shared" ref="AB15:AB29" si="8">AB14+5</f>
        <v>30</v>
      </c>
      <c r="AC15" s="23">
        <f t="shared" si="7"/>
        <v>30</v>
      </c>
      <c r="AD15" s="24">
        <f t="shared" si="6"/>
        <v>34</v>
      </c>
      <c r="AH15" s="26"/>
    </row>
    <row r="16" spans="1:34" ht="25.5" customHeight="1" x14ac:dyDescent="0.15">
      <c r="A16" s="97">
        <v>4</v>
      </c>
      <c r="B16" s="97"/>
      <c r="C16" s="129"/>
      <c r="D16" s="102" t="str">
        <f t="shared" si="0"/>
        <v/>
      </c>
      <c r="E16" s="106"/>
      <c r="F16" s="107"/>
      <c r="G16" s="98"/>
      <c r="H16" s="106"/>
      <c r="I16" s="98" t="str">
        <f t="shared" si="1"/>
        <v/>
      </c>
      <c r="J16" s="99" t="str">
        <f t="shared" si="2"/>
        <v/>
      </c>
      <c r="K16" s="88" t="str">
        <f>IF(L16="","",大会申込み!$N$9)</f>
        <v/>
      </c>
      <c r="L16" s="88" t="str">
        <f>IF(M16="","",大会申込み!$N$8)</f>
        <v/>
      </c>
      <c r="M16" s="88" t="str">
        <f>IF(E16="","",大会申込み!$D$8)</f>
        <v/>
      </c>
      <c r="N16" s="109"/>
      <c r="O16" s="100" t="str">
        <f t="shared" si="3"/>
        <v/>
      </c>
      <c r="P16" s="111"/>
      <c r="Q16" s="112"/>
      <c r="R16" s="103"/>
      <c r="S16" s="100" t="str">
        <f t="shared" si="4"/>
        <v/>
      </c>
      <c r="T16" s="104"/>
      <c r="U16" s="112"/>
      <c r="V16" s="103"/>
      <c r="W16" s="100" t="str">
        <f t="shared" si="5"/>
        <v/>
      </c>
      <c r="X16" s="104"/>
      <c r="Y16" s="112"/>
      <c r="AB16" s="22">
        <f t="shared" si="8"/>
        <v>35</v>
      </c>
      <c r="AC16" s="25">
        <f t="shared" si="7"/>
        <v>35</v>
      </c>
      <c r="AD16" s="27">
        <f t="shared" si="6"/>
        <v>39</v>
      </c>
    </row>
    <row r="17" spans="1:45" ht="25.5" customHeight="1" x14ac:dyDescent="0.15">
      <c r="A17" s="97">
        <v>5</v>
      </c>
      <c r="B17" s="97"/>
      <c r="C17" s="129"/>
      <c r="D17" s="102" t="str">
        <f t="shared" si="0"/>
        <v/>
      </c>
      <c r="E17" s="106"/>
      <c r="F17" s="107"/>
      <c r="G17" s="98"/>
      <c r="H17" s="106"/>
      <c r="I17" s="98" t="str">
        <f t="shared" si="1"/>
        <v/>
      </c>
      <c r="J17" s="99" t="str">
        <f t="shared" si="2"/>
        <v/>
      </c>
      <c r="K17" s="88" t="str">
        <f>IF(L17="","",大会申込み!$N$9)</f>
        <v/>
      </c>
      <c r="L17" s="88" t="str">
        <f>IF(M17="","",大会申込み!$N$8)</f>
        <v/>
      </c>
      <c r="M17" s="88" t="str">
        <f>IF(E17="","",大会申込み!$D$8)</f>
        <v/>
      </c>
      <c r="N17" s="109"/>
      <c r="O17" s="100" t="str">
        <f t="shared" si="3"/>
        <v/>
      </c>
      <c r="P17" s="111"/>
      <c r="Q17" s="112"/>
      <c r="R17" s="103"/>
      <c r="S17" s="100" t="str">
        <f t="shared" si="4"/>
        <v/>
      </c>
      <c r="T17" s="104"/>
      <c r="U17" s="112"/>
      <c r="V17" s="103"/>
      <c r="W17" s="100" t="str">
        <f t="shared" si="5"/>
        <v/>
      </c>
      <c r="X17" s="104"/>
      <c r="Y17" s="112"/>
      <c r="AB17" s="22">
        <f t="shared" si="8"/>
        <v>40</v>
      </c>
      <c r="AC17" s="28">
        <f t="shared" si="7"/>
        <v>40</v>
      </c>
      <c r="AD17" s="29">
        <f t="shared" si="6"/>
        <v>44</v>
      </c>
    </row>
    <row r="18" spans="1:45" ht="25.5" customHeight="1" x14ac:dyDescent="0.15">
      <c r="A18" s="97">
        <v>6</v>
      </c>
      <c r="B18" s="97"/>
      <c r="C18" s="129"/>
      <c r="D18" s="102" t="str">
        <f t="shared" si="0"/>
        <v/>
      </c>
      <c r="E18" s="106"/>
      <c r="F18" s="107"/>
      <c r="G18" s="98"/>
      <c r="H18" s="106"/>
      <c r="I18" s="98" t="str">
        <f t="shared" si="1"/>
        <v/>
      </c>
      <c r="J18" s="99" t="str">
        <f t="shared" si="2"/>
        <v/>
      </c>
      <c r="K18" s="88" t="str">
        <f>IF(L18="","",大会申込み!$N$9)</f>
        <v/>
      </c>
      <c r="L18" s="88" t="str">
        <f>IF(M18="","",大会申込み!$N$8)</f>
        <v/>
      </c>
      <c r="M18" s="88" t="str">
        <f>IF(E18="","",大会申込み!$D$8)</f>
        <v/>
      </c>
      <c r="N18" s="109"/>
      <c r="O18" s="100" t="str">
        <f t="shared" si="3"/>
        <v/>
      </c>
      <c r="P18" s="111"/>
      <c r="Q18" s="112"/>
      <c r="R18" s="103"/>
      <c r="S18" s="100" t="str">
        <f t="shared" si="4"/>
        <v/>
      </c>
      <c r="T18" s="104"/>
      <c r="U18" s="112"/>
      <c r="V18" s="103"/>
      <c r="W18" s="100" t="str">
        <f t="shared" si="5"/>
        <v/>
      </c>
      <c r="X18" s="104"/>
      <c r="Y18" s="112"/>
      <c r="AB18" s="22">
        <f t="shared" si="8"/>
        <v>45</v>
      </c>
      <c r="AC18" s="23">
        <f t="shared" si="7"/>
        <v>45</v>
      </c>
      <c r="AD18" s="24">
        <f t="shared" si="6"/>
        <v>49</v>
      </c>
    </row>
    <row r="19" spans="1:45" ht="25.5" customHeight="1" x14ac:dyDescent="0.15">
      <c r="A19" s="97">
        <v>7</v>
      </c>
      <c r="B19" s="97"/>
      <c r="C19" s="129"/>
      <c r="D19" s="102" t="str">
        <f t="shared" si="0"/>
        <v/>
      </c>
      <c r="E19" s="106"/>
      <c r="F19" s="107"/>
      <c r="G19" s="98"/>
      <c r="H19" s="106"/>
      <c r="I19" s="98" t="str">
        <f t="shared" si="1"/>
        <v/>
      </c>
      <c r="J19" s="99" t="str">
        <f t="shared" si="2"/>
        <v/>
      </c>
      <c r="K19" s="88" t="str">
        <f>IF(L19="","",大会申込み!$N$9)</f>
        <v/>
      </c>
      <c r="L19" s="88" t="str">
        <f>IF(M19="","",大会申込み!$N$8)</f>
        <v/>
      </c>
      <c r="M19" s="88" t="str">
        <f>IF(E19="","",大会申込み!$D$8)</f>
        <v/>
      </c>
      <c r="N19" s="109"/>
      <c r="O19" s="100" t="str">
        <f t="shared" si="3"/>
        <v/>
      </c>
      <c r="P19" s="111"/>
      <c r="Q19" s="112"/>
      <c r="R19" s="103"/>
      <c r="S19" s="100" t="str">
        <f t="shared" si="4"/>
        <v/>
      </c>
      <c r="T19" s="104"/>
      <c r="U19" s="112"/>
      <c r="V19" s="103"/>
      <c r="W19" s="100" t="str">
        <f t="shared" si="5"/>
        <v/>
      </c>
      <c r="X19" s="104"/>
      <c r="Y19" s="112"/>
      <c r="AB19" s="22">
        <f t="shared" si="8"/>
        <v>50</v>
      </c>
      <c r="AC19" s="28">
        <f t="shared" si="7"/>
        <v>50</v>
      </c>
      <c r="AD19" s="29">
        <f t="shared" si="6"/>
        <v>54</v>
      </c>
    </row>
    <row r="20" spans="1:45" ht="25.5" customHeight="1" x14ac:dyDescent="0.15">
      <c r="A20" s="97">
        <v>8</v>
      </c>
      <c r="B20" s="97"/>
      <c r="C20" s="129"/>
      <c r="D20" s="102" t="str">
        <f t="shared" si="0"/>
        <v/>
      </c>
      <c r="E20" s="106"/>
      <c r="F20" s="107"/>
      <c r="G20" s="98"/>
      <c r="H20" s="106"/>
      <c r="I20" s="98" t="str">
        <f t="shared" si="1"/>
        <v/>
      </c>
      <c r="J20" s="99" t="str">
        <f t="shared" si="2"/>
        <v/>
      </c>
      <c r="K20" s="88" t="str">
        <f>IF(L20="","",大会申込み!$N$9)</f>
        <v/>
      </c>
      <c r="L20" s="88" t="str">
        <f>IF(M20="","",大会申込み!$N$8)</f>
        <v/>
      </c>
      <c r="M20" s="88" t="str">
        <f>IF(E20="","",大会申込み!$D$8)</f>
        <v/>
      </c>
      <c r="N20" s="109"/>
      <c r="O20" s="100" t="str">
        <f t="shared" si="3"/>
        <v/>
      </c>
      <c r="P20" s="111"/>
      <c r="Q20" s="112"/>
      <c r="R20" s="103"/>
      <c r="S20" s="100" t="str">
        <f t="shared" si="4"/>
        <v/>
      </c>
      <c r="T20" s="104"/>
      <c r="U20" s="112"/>
      <c r="V20" s="103"/>
      <c r="W20" s="100" t="str">
        <f t="shared" si="5"/>
        <v/>
      </c>
      <c r="X20" s="104"/>
      <c r="Y20" s="112"/>
      <c r="AB20" s="22">
        <f t="shared" si="8"/>
        <v>55</v>
      </c>
      <c r="AC20" s="23">
        <f t="shared" si="7"/>
        <v>55</v>
      </c>
      <c r="AD20" s="24">
        <f t="shared" si="6"/>
        <v>59</v>
      </c>
    </row>
    <row r="21" spans="1:45" ht="25.5" customHeight="1" x14ac:dyDescent="0.15">
      <c r="A21" s="97">
        <v>9</v>
      </c>
      <c r="B21" s="97"/>
      <c r="C21" s="129"/>
      <c r="D21" s="102" t="str">
        <f t="shared" si="0"/>
        <v/>
      </c>
      <c r="E21" s="106"/>
      <c r="F21" s="107"/>
      <c r="G21" s="98"/>
      <c r="H21" s="106"/>
      <c r="I21" s="98" t="str">
        <f t="shared" si="1"/>
        <v/>
      </c>
      <c r="J21" s="99" t="str">
        <f t="shared" si="2"/>
        <v/>
      </c>
      <c r="K21" s="88" t="str">
        <f>IF(L21="","",大会申込み!$N$9)</f>
        <v/>
      </c>
      <c r="L21" s="88" t="str">
        <f>IF(M21="","",大会申込み!$N$8)</f>
        <v/>
      </c>
      <c r="M21" s="88" t="str">
        <f>IF(E21="","",大会申込み!$D$8)</f>
        <v/>
      </c>
      <c r="N21" s="109"/>
      <c r="O21" s="100" t="str">
        <f t="shared" si="3"/>
        <v/>
      </c>
      <c r="P21" s="111"/>
      <c r="Q21" s="112"/>
      <c r="R21" s="103"/>
      <c r="S21" s="100" t="str">
        <f t="shared" si="4"/>
        <v/>
      </c>
      <c r="T21" s="104"/>
      <c r="U21" s="112"/>
      <c r="V21" s="103"/>
      <c r="W21" s="100" t="str">
        <f t="shared" si="5"/>
        <v/>
      </c>
      <c r="X21" s="104"/>
      <c r="Y21" s="112"/>
      <c r="AB21" s="22">
        <f t="shared" si="8"/>
        <v>60</v>
      </c>
      <c r="AC21" s="28">
        <f t="shared" si="7"/>
        <v>60</v>
      </c>
      <c r="AD21" s="29">
        <f t="shared" si="6"/>
        <v>64</v>
      </c>
    </row>
    <row r="22" spans="1:45" ht="25.5" customHeight="1" x14ac:dyDescent="0.15">
      <c r="A22" s="97">
        <v>10</v>
      </c>
      <c r="B22" s="97"/>
      <c r="C22" s="129"/>
      <c r="D22" s="102" t="str">
        <f t="shared" ref="D22:D34" si="9">IF(C22="","",IF(C22=1,"男","女"))</f>
        <v/>
      </c>
      <c r="E22" s="106"/>
      <c r="F22" s="107"/>
      <c r="G22" s="98"/>
      <c r="H22" s="106"/>
      <c r="I22" s="98" t="str">
        <f t="shared" si="1"/>
        <v/>
      </c>
      <c r="J22" s="99" t="str">
        <f t="shared" ref="J22:J34" si="10">IF(I22="","",LOOKUP(I22,$AC$13:$AC$29,$AB$13:$AB$29))</f>
        <v/>
      </c>
      <c r="K22" s="88" t="str">
        <f>IF(L22="","",大会申込み!$N$9)</f>
        <v/>
      </c>
      <c r="L22" s="88" t="str">
        <f>IF(M22="","",大会申込み!$N$8)</f>
        <v/>
      </c>
      <c r="M22" s="88" t="str">
        <f>IF(E22="","",大会申込み!$D$8)</f>
        <v/>
      </c>
      <c r="N22" s="109"/>
      <c r="O22" s="100" t="str">
        <f t="shared" ref="O22:O34" si="11">IF(N22="","",IF(N22=1,"自由形",IF(N22=2,"背泳",IF(N22=3,"平泳ぎ",IF(N22=4,"ﾊﾞﾀﾌﾗｲ","個人ﾒﾄﾞﾚｰ")))))</f>
        <v/>
      </c>
      <c r="P22" s="111"/>
      <c r="Q22" s="112"/>
      <c r="R22" s="103"/>
      <c r="S22" s="100" t="str">
        <f t="shared" ref="S22:S34" si="12">IF(R22="","",IF(R22=1,"自由形",IF(R22=2,"背泳",IF(R22=3,"平泳ぎ",IF(R22=4,"ﾊﾞﾀﾌﾗｲ","個人ﾒﾄﾞﾚｰ")))))</f>
        <v/>
      </c>
      <c r="T22" s="104"/>
      <c r="U22" s="112"/>
      <c r="V22" s="103"/>
      <c r="W22" s="100" t="str">
        <f t="shared" ref="W22:W34" si="13">IF(V22="","",IF(V22=1,"自由形",IF(V22=2,"背泳",IF(V22=3,"平泳ぎ",IF(V22=4,"ﾊﾞﾀﾌﾗｲ","個人ﾒﾄﾞﾚｰ")))))</f>
        <v/>
      </c>
      <c r="X22" s="104"/>
      <c r="Y22" s="112"/>
      <c r="AB22" s="22">
        <f t="shared" si="8"/>
        <v>65</v>
      </c>
      <c r="AC22" s="23">
        <f t="shared" si="7"/>
        <v>65</v>
      </c>
      <c r="AD22" s="24">
        <f t="shared" si="6"/>
        <v>69</v>
      </c>
    </row>
    <row r="23" spans="1:45" ht="25.5" customHeight="1" x14ac:dyDescent="0.15">
      <c r="A23" s="97">
        <v>11</v>
      </c>
      <c r="B23" s="97"/>
      <c r="C23" s="129"/>
      <c r="D23" s="102" t="str">
        <f t="shared" si="9"/>
        <v/>
      </c>
      <c r="E23" s="106"/>
      <c r="F23" s="107"/>
      <c r="G23" s="98"/>
      <c r="H23" s="106"/>
      <c r="I23" s="98" t="str">
        <f t="shared" si="1"/>
        <v/>
      </c>
      <c r="J23" s="99" t="str">
        <f t="shared" si="10"/>
        <v/>
      </c>
      <c r="K23" s="88" t="str">
        <f>IF(L23="","",大会申込み!$N$9)</f>
        <v/>
      </c>
      <c r="L23" s="88" t="str">
        <f>IF(M23="","",大会申込み!$N$8)</f>
        <v/>
      </c>
      <c r="M23" s="88" t="str">
        <f>IF(E23="","",大会申込み!$D$8)</f>
        <v/>
      </c>
      <c r="N23" s="109"/>
      <c r="O23" s="100" t="str">
        <f t="shared" si="11"/>
        <v/>
      </c>
      <c r="P23" s="111"/>
      <c r="Q23" s="112"/>
      <c r="R23" s="103"/>
      <c r="S23" s="100" t="str">
        <f t="shared" si="12"/>
        <v/>
      </c>
      <c r="T23" s="104"/>
      <c r="U23" s="112"/>
      <c r="V23" s="103"/>
      <c r="W23" s="100" t="str">
        <f t="shared" si="13"/>
        <v/>
      </c>
      <c r="X23" s="104"/>
      <c r="Y23" s="112"/>
      <c r="AB23" s="22">
        <f t="shared" si="8"/>
        <v>70</v>
      </c>
      <c r="AC23" s="28">
        <f t="shared" si="7"/>
        <v>70</v>
      </c>
      <c r="AD23" s="29">
        <f t="shared" ref="AD23:AD28" si="14">AB24-1</f>
        <v>74</v>
      </c>
    </row>
    <row r="24" spans="1:45" ht="25.5" customHeight="1" x14ac:dyDescent="0.15">
      <c r="A24" s="97">
        <v>12</v>
      </c>
      <c r="B24" s="97"/>
      <c r="C24" s="129"/>
      <c r="D24" s="102" t="str">
        <f t="shared" si="9"/>
        <v/>
      </c>
      <c r="E24" s="106"/>
      <c r="F24" s="107"/>
      <c r="G24" s="98"/>
      <c r="H24" s="106"/>
      <c r="I24" s="98" t="str">
        <f t="shared" si="1"/>
        <v/>
      </c>
      <c r="J24" s="99" t="str">
        <f t="shared" si="10"/>
        <v/>
      </c>
      <c r="K24" s="88" t="str">
        <f>IF(L24="","",大会申込み!$N$9)</f>
        <v/>
      </c>
      <c r="L24" s="88" t="str">
        <f>IF(M24="","",大会申込み!$N$8)</f>
        <v/>
      </c>
      <c r="M24" s="88" t="str">
        <f>IF(E24="","",大会申込み!$D$8)</f>
        <v/>
      </c>
      <c r="N24" s="109"/>
      <c r="O24" s="100" t="str">
        <f t="shared" si="11"/>
        <v/>
      </c>
      <c r="P24" s="111"/>
      <c r="Q24" s="112"/>
      <c r="R24" s="103"/>
      <c r="S24" s="100" t="str">
        <f t="shared" si="12"/>
        <v/>
      </c>
      <c r="T24" s="104"/>
      <c r="U24" s="112"/>
      <c r="V24" s="103"/>
      <c r="W24" s="100" t="str">
        <f t="shared" si="13"/>
        <v/>
      </c>
      <c r="X24" s="104"/>
      <c r="Y24" s="112"/>
      <c r="AB24" s="22">
        <f t="shared" si="8"/>
        <v>75</v>
      </c>
      <c r="AC24" s="23">
        <f t="shared" ref="AC24:AC29" si="15">AB24</f>
        <v>75</v>
      </c>
      <c r="AD24" s="24">
        <f t="shared" si="14"/>
        <v>79</v>
      </c>
    </row>
    <row r="25" spans="1:45" ht="25.5" customHeight="1" x14ac:dyDescent="0.15">
      <c r="A25" s="97">
        <v>13</v>
      </c>
      <c r="B25" s="97"/>
      <c r="C25" s="129"/>
      <c r="D25" s="102" t="str">
        <f t="shared" si="9"/>
        <v/>
      </c>
      <c r="E25" s="106"/>
      <c r="F25" s="107"/>
      <c r="G25" s="98"/>
      <c r="H25" s="106"/>
      <c r="I25" s="98" t="str">
        <f t="shared" si="1"/>
        <v/>
      </c>
      <c r="J25" s="99" t="str">
        <f t="shared" si="10"/>
        <v/>
      </c>
      <c r="K25" s="88" t="str">
        <f>IF(L25="","",大会申込み!$N$9)</f>
        <v/>
      </c>
      <c r="L25" s="88" t="str">
        <f>IF(M25="","",大会申込み!$N$8)</f>
        <v/>
      </c>
      <c r="M25" s="88" t="str">
        <f>IF(E25="","",大会申込み!$D$8)</f>
        <v/>
      </c>
      <c r="N25" s="109"/>
      <c r="O25" s="100" t="str">
        <f t="shared" si="11"/>
        <v/>
      </c>
      <c r="P25" s="111"/>
      <c r="Q25" s="112"/>
      <c r="R25" s="103"/>
      <c r="S25" s="100" t="str">
        <f t="shared" si="12"/>
        <v/>
      </c>
      <c r="T25" s="104"/>
      <c r="U25" s="112"/>
      <c r="V25" s="103"/>
      <c r="W25" s="100" t="str">
        <f t="shared" si="13"/>
        <v/>
      </c>
      <c r="X25" s="104"/>
      <c r="Y25" s="112"/>
      <c r="AB25" s="22">
        <f t="shared" si="8"/>
        <v>80</v>
      </c>
      <c r="AC25" s="23">
        <f t="shared" si="15"/>
        <v>80</v>
      </c>
      <c r="AD25" s="24">
        <f t="shared" si="14"/>
        <v>84</v>
      </c>
    </row>
    <row r="26" spans="1:45" ht="25.5" customHeight="1" x14ac:dyDescent="0.15">
      <c r="A26" s="97">
        <v>14</v>
      </c>
      <c r="B26" s="97"/>
      <c r="C26" s="129"/>
      <c r="D26" s="102" t="str">
        <f t="shared" si="9"/>
        <v/>
      </c>
      <c r="E26" s="106"/>
      <c r="F26" s="107"/>
      <c r="G26" s="98"/>
      <c r="H26" s="106"/>
      <c r="I26" s="98" t="str">
        <f t="shared" si="1"/>
        <v/>
      </c>
      <c r="J26" s="99" t="str">
        <f t="shared" si="10"/>
        <v/>
      </c>
      <c r="K26" s="88" t="str">
        <f>IF(L26="","",大会申込み!$N$9)</f>
        <v/>
      </c>
      <c r="L26" s="88" t="str">
        <f>IF(M26="","",大会申込み!$N$8)</f>
        <v/>
      </c>
      <c r="M26" s="88" t="str">
        <f>IF(E26="","",大会申込み!$D$8)</f>
        <v/>
      </c>
      <c r="N26" s="109"/>
      <c r="O26" s="100" t="str">
        <f t="shared" si="11"/>
        <v/>
      </c>
      <c r="P26" s="111"/>
      <c r="Q26" s="112"/>
      <c r="R26" s="103"/>
      <c r="S26" s="100" t="str">
        <f t="shared" si="12"/>
        <v/>
      </c>
      <c r="T26" s="104"/>
      <c r="U26" s="112"/>
      <c r="V26" s="103"/>
      <c r="W26" s="100" t="str">
        <f t="shared" si="13"/>
        <v/>
      </c>
      <c r="X26" s="104"/>
      <c r="Y26" s="112"/>
      <c r="AB26" s="22">
        <f t="shared" si="8"/>
        <v>85</v>
      </c>
      <c r="AC26" s="23">
        <f t="shared" si="15"/>
        <v>85</v>
      </c>
      <c r="AD26" s="24">
        <f t="shared" si="14"/>
        <v>89</v>
      </c>
    </row>
    <row r="27" spans="1:45" ht="25.5" customHeight="1" x14ac:dyDescent="0.15">
      <c r="A27" s="97">
        <v>15</v>
      </c>
      <c r="B27" s="97"/>
      <c r="C27" s="129"/>
      <c r="D27" s="102" t="str">
        <f t="shared" si="9"/>
        <v/>
      </c>
      <c r="E27" s="106"/>
      <c r="F27" s="107"/>
      <c r="G27" s="98"/>
      <c r="H27" s="106"/>
      <c r="I27" s="98" t="str">
        <f t="shared" si="1"/>
        <v/>
      </c>
      <c r="J27" s="99" t="str">
        <f t="shared" si="10"/>
        <v/>
      </c>
      <c r="K27" s="88" t="str">
        <f>IF(L27="","",大会申込み!$N$9)</f>
        <v/>
      </c>
      <c r="L27" s="88" t="str">
        <f>IF(M27="","",大会申込み!$N$8)</f>
        <v/>
      </c>
      <c r="M27" s="88" t="str">
        <f>IF(E27="","",大会申込み!$D$8)</f>
        <v/>
      </c>
      <c r="N27" s="109"/>
      <c r="O27" s="100" t="str">
        <f t="shared" si="11"/>
        <v/>
      </c>
      <c r="P27" s="111"/>
      <c r="Q27" s="112"/>
      <c r="R27" s="103"/>
      <c r="S27" s="100" t="str">
        <f t="shared" si="12"/>
        <v/>
      </c>
      <c r="T27" s="104"/>
      <c r="U27" s="112"/>
      <c r="V27" s="103"/>
      <c r="W27" s="100" t="str">
        <f t="shared" si="13"/>
        <v/>
      </c>
      <c r="X27" s="104"/>
      <c r="Y27" s="112"/>
      <c r="AB27" s="22">
        <f t="shared" si="8"/>
        <v>90</v>
      </c>
      <c r="AC27" s="30">
        <f t="shared" si="15"/>
        <v>90</v>
      </c>
      <c r="AD27" s="31">
        <f t="shared" si="14"/>
        <v>94</v>
      </c>
    </row>
    <row r="28" spans="1:45" ht="25.5" customHeight="1" x14ac:dyDescent="0.15">
      <c r="A28" s="97">
        <v>16</v>
      </c>
      <c r="B28" s="97"/>
      <c r="C28" s="129"/>
      <c r="D28" s="102" t="str">
        <f t="shared" si="9"/>
        <v/>
      </c>
      <c r="E28" s="106"/>
      <c r="F28" s="107"/>
      <c r="G28" s="98"/>
      <c r="H28" s="106"/>
      <c r="I28" s="98" t="str">
        <f t="shared" si="1"/>
        <v/>
      </c>
      <c r="J28" s="99" t="str">
        <f t="shared" si="10"/>
        <v/>
      </c>
      <c r="K28" s="88" t="str">
        <f>IF(L28="","",大会申込み!$N$9)</f>
        <v/>
      </c>
      <c r="L28" s="88" t="str">
        <f>IF(M28="","",大会申込み!$N$8)</f>
        <v/>
      </c>
      <c r="M28" s="88" t="str">
        <f>IF(E28="","",大会申込み!$D$8)</f>
        <v/>
      </c>
      <c r="N28" s="109"/>
      <c r="O28" s="100" t="str">
        <f t="shared" si="11"/>
        <v/>
      </c>
      <c r="P28" s="111"/>
      <c r="Q28" s="112"/>
      <c r="R28" s="103"/>
      <c r="S28" s="100" t="str">
        <f t="shared" si="12"/>
        <v/>
      </c>
      <c r="T28" s="104"/>
      <c r="U28" s="112"/>
      <c r="V28" s="103"/>
      <c r="W28" s="100" t="str">
        <f t="shared" si="13"/>
        <v/>
      </c>
      <c r="X28" s="104"/>
      <c r="Y28" s="112"/>
      <c r="AB28" s="22">
        <f t="shared" si="8"/>
        <v>95</v>
      </c>
      <c r="AC28" s="23">
        <f t="shared" si="15"/>
        <v>95</v>
      </c>
      <c r="AD28" s="24">
        <f t="shared" si="14"/>
        <v>99</v>
      </c>
    </row>
    <row r="29" spans="1:45" ht="25.5" customHeight="1" x14ac:dyDescent="0.15">
      <c r="A29" s="97">
        <v>17</v>
      </c>
      <c r="B29" s="97"/>
      <c r="C29" s="129"/>
      <c r="D29" s="102" t="str">
        <f t="shared" si="9"/>
        <v/>
      </c>
      <c r="E29" s="106"/>
      <c r="F29" s="107"/>
      <c r="G29" s="98"/>
      <c r="H29" s="106"/>
      <c r="I29" s="98" t="str">
        <f t="shared" si="1"/>
        <v/>
      </c>
      <c r="J29" s="99" t="str">
        <f t="shared" si="10"/>
        <v/>
      </c>
      <c r="K29" s="88" t="str">
        <f>IF(L29="","",大会申込み!$N$9)</f>
        <v/>
      </c>
      <c r="L29" s="88" t="str">
        <f>IF(M29="","",大会申込み!$N$8)</f>
        <v/>
      </c>
      <c r="M29" s="88" t="str">
        <f>IF(E29="","",大会申込み!$D$8)</f>
        <v/>
      </c>
      <c r="N29" s="109"/>
      <c r="O29" s="100" t="str">
        <f t="shared" si="11"/>
        <v/>
      </c>
      <c r="P29" s="111"/>
      <c r="Q29" s="112"/>
      <c r="R29" s="103"/>
      <c r="S29" s="100" t="str">
        <f t="shared" si="12"/>
        <v/>
      </c>
      <c r="T29" s="104"/>
      <c r="U29" s="112"/>
      <c r="V29" s="103"/>
      <c r="W29" s="100" t="str">
        <f t="shared" si="13"/>
        <v/>
      </c>
      <c r="X29" s="104"/>
      <c r="Y29" s="112"/>
      <c r="AB29" s="22">
        <f t="shared" si="8"/>
        <v>100</v>
      </c>
      <c r="AC29" s="25">
        <f t="shared" si="15"/>
        <v>100</v>
      </c>
      <c r="AD29" s="27" t="e">
        <f>W30-1</f>
        <v>#VALUE!</v>
      </c>
    </row>
    <row r="30" spans="1:45" ht="25.5" customHeight="1" x14ac:dyDescent="0.15">
      <c r="A30" s="97">
        <v>18</v>
      </c>
      <c r="B30" s="97"/>
      <c r="C30" s="129"/>
      <c r="D30" s="102" t="str">
        <f t="shared" si="9"/>
        <v/>
      </c>
      <c r="E30" s="106"/>
      <c r="F30" s="107"/>
      <c r="G30" s="98"/>
      <c r="H30" s="106"/>
      <c r="I30" s="98" t="str">
        <f t="shared" si="1"/>
        <v/>
      </c>
      <c r="J30" s="99" t="str">
        <f t="shared" si="10"/>
        <v/>
      </c>
      <c r="K30" s="88" t="str">
        <f>IF(L30="","",大会申込み!$N$9)</f>
        <v/>
      </c>
      <c r="L30" s="88" t="str">
        <f>IF(M30="","",大会申込み!$N$8)</f>
        <v/>
      </c>
      <c r="M30" s="88" t="str">
        <f>IF(E30="","",大会申込み!$D$8)</f>
        <v/>
      </c>
      <c r="N30" s="109"/>
      <c r="O30" s="100" t="str">
        <f t="shared" si="11"/>
        <v/>
      </c>
      <c r="P30" s="111"/>
      <c r="Q30" s="112"/>
      <c r="R30" s="103"/>
      <c r="S30" s="100" t="str">
        <f t="shared" si="12"/>
        <v/>
      </c>
      <c r="T30" s="104"/>
      <c r="U30" s="112"/>
      <c r="V30" s="103"/>
      <c r="W30" s="100" t="str">
        <f t="shared" si="13"/>
        <v/>
      </c>
      <c r="X30" s="104"/>
      <c r="Y30" s="112"/>
    </row>
    <row r="31" spans="1:45" ht="25.5" customHeight="1" x14ac:dyDescent="0.15">
      <c r="A31" s="97">
        <v>19</v>
      </c>
      <c r="B31" s="97"/>
      <c r="C31" s="129"/>
      <c r="D31" s="102" t="str">
        <f t="shared" si="9"/>
        <v/>
      </c>
      <c r="E31" s="106"/>
      <c r="F31" s="107"/>
      <c r="G31" s="98"/>
      <c r="H31" s="106"/>
      <c r="I31" s="98" t="str">
        <f t="shared" si="1"/>
        <v/>
      </c>
      <c r="J31" s="99" t="str">
        <f t="shared" si="10"/>
        <v/>
      </c>
      <c r="K31" s="88" t="str">
        <f>IF(L31="","",大会申込み!$N$9)</f>
        <v/>
      </c>
      <c r="L31" s="88" t="str">
        <f>IF(M31="","",大会申込み!$N$8)</f>
        <v/>
      </c>
      <c r="M31" s="88" t="str">
        <f>IF(E31="","",大会申込み!$D$8)</f>
        <v/>
      </c>
      <c r="N31" s="109"/>
      <c r="O31" s="100" t="str">
        <f t="shared" si="11"/>
        <v/>
      </c>
      <c r="P31" s="111"/>
      <c r="Q31" s="112"/>
      <c r="R31" s="103"/>
      <c r="S31" s="100" t="str">
        <f t="shared" si="12"/>
        <v/>
      </c>
      <c r="T31" s="104"/>
      <c r="U31" s="112"/>
      <c r="V31" s="103"/>
      <c r="W31" s="100" t="str">
        <f t="shared" si="13"/>
        <v/>
      </c>
      <c r="X31" s="104"/>
      <c r="Y31" s="112"/>
      <c r="AS31" s="21"/>
    </row>
    <row r="32" spans="1:45" ht="25.5" customHeight="1" x14ac:dyDescent="0.15">
      <c r="A32" s="97">
        <v>20</v>
      </c>
      <c r="B32" s="97"/>
      <c r="C32" s="129"/>
      <c r="D32" s="102" t="str">
        <f t="shared" si="9"/>
        <v/>
      </c>
      <c r="E32" s="106"/>
      <c r="F32" s="107"/>
      <c r="G32" s="98"/>
      <c r="H32" s="106"/>
      <c r="I32" s="98" t="str">
        <f t="shared" si="1"/>
        <v/>
      </c>
      <c r="J32" s="99" t="str">
        <f t="shared" si="10"/>
        <v/>
      </c>
      <c r="K32" s="88" t="str">
        <f>IF(L32="","",大会申込み!$N$9)</f>
        <v/>
      </c>
      <c r="L32" s="88" t="str">
        <f>IF(M32="","",大会申込み!$N$8)</f>
        <v/>
      </c>
      <c r="M32" s="88" t="str">
        <f>IF(E32="","",大会申込み!$D$8)</f>
        <v/>
      </c>
      <c r="N32" s="109"/>
      <c r="O32" s="100" t="str">
        <f t="shared" si="11"/>
        <v/>
      </c>
      <c r="P32" s="111"/>
      <c r="Q32" s="112"/>
      <c r="R32" s="103"/>
      <c r="S32" s="100" t="str">
        <f t="shared" si="12"/>
        <v/>
      </c>
      <c r="T32" s="104"/>
      <c r="U32" s="112"/>
      <c r="V32" s="103"/>
      <c r="W32" s="100" t="str">
        <f t="shared" si="13"/>
        <v/>
      </c>
      <c r="X32" s="104"/>
      <c r="Y32" s="112"/>
    </row>
    <row r="33" spans="1:25" ht="25.5" customHeight="1" x14ac:dyDescent="0.15">
      <c r="A33" s="97">
        <v>21</v>
      </c>
      <c r="B33" s="97"/>
      <c r="C33" s="129"/>
      <c r="D33" s="102" t="str">
        <f t="shared" si="9"/>
        <v/>
      </c>
      <c r="E33" s="106"/>
      <c r="F33" s="107"/>
      <c r="G33" s="98"/>
      <c r="H33" s="106"/>
      <c r="I33" s="98" t="str">
        <f t="shared" si="1"/>
        <v/>
      </c>
      <c r="J33" s="99" t="str">
        <f t="shared" si="10"/>
        <v/>
      </c>
      <c r="K33" s="88" t="str">
        <f>IF(L33="","",大会申込み!$N$9)</f>
        <v/>
      </c>
      <c r="L33" s="88" t="str">
        <f>IF(M33="","",大会申込み!$N$8)</f>
        <v/>
      </c>
      <c r="M33" s="88" t="str">
        <f>IF(E33="","",大会申込み!$D$8)</f>
        <v/>
      </c>
      <c r="N33" s="109"/>
      <c r="O33" s="100" t="str">
        <f t="shared" si="11"/>
        <v/>
      </c>
      <c r="P33" s="111"/>
      <c r="Q33" s="112"/>
      <c r="R33" s="103"/>
      <c r="S33" s="100" t="str">
        <f t="shared" si="12"/>
        <v/>
      </c>
      <c r="T33" s="104"/>
      <c r="U33" s="112"/>
      <c r="V33" s="103"/>
      <c r="W33" s="100" t="str">
        <f t="shared" si="13"/>
        <v/>
      </c>
      <c r="X33" s="104"/>
      <c r="Y33" s="112"/>
    </row>
    <row r="34" spans="1:25" ht="25.5" customHeight="1" x14ac:dyDescent="0.15">
      <c r="A34" s="97">
        <v>22</v>
      </c>
      <c r="B34" s="97"/>
      <c r="C34" s="129"/>
      <c r="D34" s="102" t="str">
        <f t="shared" si="9"/>
        <v/>
      </c>
      <c r="E34" s="106"/>
      <c r="F34" s="107"/>
      <c r="G34" s="98"/>
      <c r="H34" s="108"/>
      <c r="I34" s="98" t="str">
        <f t="shared" si="1"/>
        <v/>
      </c>
      <c r="J34" s="99" t="str">
        <f t="shared" si="10"/>
        <v/>
      </c>
      <c r="K34" s="88" t="str">
        <f>IF(L34="","",大会申込み!$N$9)</f>
        <v/>
      </c>
      <c r="L34" s="88" t="str">
        <f>IF(M34="","",大会申込み!$N$8)</f>
        <v/>
      </c>
      <c r="M34" s="88" t="str">
        <f>IF(E34="","",大会申込み!$D$8)</f>
        <v/>
      </c>
      <c r="N34" s="109"/>
      <c r="O34" s="100" t="str">
        <f t="shared" si="11"/>
        <v/>
      </c>
      <c r="P34" s="111"/>
      <c r="Q34" s="112"/>
      <c r="R34" s="103"/>
      <c r="S34" s="100" t="str">
        <f t="shared" si="12"/>
        <v/>
      </c>
      <c r="T34" s="104"/>
      <c r="U34" s="112"/>
      <c r="V34" s="103"/>
      <c r="W34" s="100" t="str">
        <f t="shared" si="13"/>
        <v/>
      </c>
      <c r="X34" s="104"/>
      <c r="Y34" s="112"/>
    </row>
    <row r="35" spans="1:25" ht="25.5" customHeight="1" x14ac:dyDescent="0.15">
      <c r="A35" s="97">
        <v>23</v>
      </c>
      <c r="B35" s="97"/>
      <c r="C35" s="129"/>
      <c r="D35" s="102" t="str">
        <f t="shared" ref="D35:D44" si="16">IF(C35="","",IF(C35=1,"男","女"))</f>
        <v/>
      </c>
      <c r="E35" s="106"/>
      <c r="F35" s="107"/>
      <c r="G35" s="98"/>
      <c r="H35" s="108"/>
      <c r="I35" s="98" t="str">
        <f t="shared" si="1"/>
        <v/>
      </c>
      <c r="J35" s="99" t="str">
        <f t="shared" ref="J35:J44" si="17">IF(I35="","",LOOKUP(I35,$AC$13:$AC$29,$AB$13:$AB$29))</f>
        <v/>
      </c>
      <c r="K35" s="88" t="str">
        <f>IF(L35="","",大会申込み!$N$9)</f>
        <v/>
      </c>
      <c r="L35" s="88" t="str">
        <f>IF(M35="","",大会申込み!$N$8)</f>
        <v/>
      </c>
      <c r="M35" s="88" t="str">
        <f>IF(E35="","",大会申込み!$D$8)</f>
        <v/>
      </c>
      <c r="N35" s="109"/>
      <c r="O35" s="100" t="str">
        <f t="shared" ref="O35:O44" si="18">IF(N35="","",IF(N35=1,"自由形",IF(N35=2,"背泳",IF(N35=3,"平泳ぎ",IF(N35=4,"ﾊﾞﾀﾌﾗｲ","個人ﾒﾄﾞﾚｰ")))))</f>
        <v/>
      </c>
      <c r="P35" s="111"/>
      <c r="Q35" s="112"/>
      <c r="R35" s="103"/>
      <c r="S35" s="100" t="str">
        <f t="shared" ref="S35:S44" si="19">IF(R35="","",IF(R35=1,"自由形",IF(R35=2,"背泳",IF(R35=3,"平泳ぎ",IF(R35=4,"ﾊﾞﾀﾌﾗｲ","個人ﾒﾄﾞﾚｰ")))))</f>
        <v/>
      </c>
      <c r="T35" s="104"/>
      <c r="U35" s="112"/>
      <c r="V35" s="103"/>
      <c r="W35" s="100" t="str">
        <f t="shared" ref="W35:W44" si="20">IF(V35="","",IF(V35=1,"自由形",IF(V35=2,"背泳",IF(V35=3,"平泳ぎ",IF(V35=4,"ﾊﾞﾀﾌﾗｲ","個人ﾒﾄﾞﾚｰ")))))</f>
        <v/>
      </c>
      <c r="X35" s="104"/>
      <c r="Y35" s="112"/>
    </row>
    <row r="36" spans="1:25" ht="25.5" customHeight="1" x14ac:dyDescent="0.15">
      <c r="A36" s="97">
        <v>24</v>
      </c>
      <c r="B36" s="97"/>
      <c r="C36" s="129"/>
      <c r="D36" s="102" t="str">
        <f t="shared" si="16"/>
        <v/>
      </c>
      <c r="E36" s="106"/>
      <c r="F36" s="107"/>
      <c r="G36" s="98"/>
      <c r="H36" s="108"/>
      <c r="I36" s="98" t="str">
        <f t="shared" si="1"/>
        <v/>
      </c>
      <c r="J36" s="99" t="str">
        <f t="shared" si="17"/>
        <v/>
      </c>
      <c r="K36" s="88" t="str">
        <f>IF(L36="","",大会申込み!$N$9)</f>
        <v/>
      </c>
      <c r="L36" s="88" t="str">
        <f>IF(M36="","",大会申込み!$N$8)</f>
        <v/>
      </c>
      <c r="M36" s="88" t="str">
        <f>IF(E36="","",大会申込み!$D$8)</f>
        <v/>
      </c>
      <c r="N36" s="109"/>
      <c r="O36" s="100" t="str">
        <f t="shared" si="18"/>
        <v/>
      </c>
      <c r="P36" s="111"/>
      <c r="Q36" s="112"/>
      <c r="R36" s="103"/>
      <c r="S36" s="100" t="str">
        <f t="shared" si="19"/>
        <v/>
      </c>
      <c r="T36" s="104"/>
      <c r="U36" s="112"/>
      <c r="V36" s="103"/>
      <c r="W36" s="100" t="str">
        <f t="shared" si="20"/>
        <v/>
      </c>
      <c r="X36" s="104"/>
      <c r="Y36" s="112"/>
    </row>
    <row r="37" spans="1:25" ht="25.5" customHeight="1" x14ac:dyDescent="0.15">
      <c r="A37" s="97">
        <v>25</v>
      </c>
      <c r="B37" s="97"/>
      <c r="C37" s="129"/>
      <c r="D37" s="102" t="str">
        <f t="shared" si="16"/>
        <v/>
      </c>
      <c r="E37" s="106"/>
      <c r="F37" s="107"/>
      <c r="G37" s="98"/>
      <c r="H37" s="108"/>
      <c r="I37" s="98" t="str">
        <f t="shared" si="1"/>
        <v/>
      </c>
      <c r="J37" s="99" t="str">
        <f t="shared" si="17"/>
        <v/>
      </c>
      <c r="K37" s="88" t="str">
        <f>IF(L37="","",大会申込み!$N$9)</f>
        <v/>
      </c>
      <c r="L37" s="88" t="str">
        <f>IF(M37="","",大会申込み!$N$8)</f>
        <v/>
      </c>
      <c r="M37" s="88" t="str">
        <f>IF(E37="","",大会申込み!$D$8)</f>
        <v/>
      </c>
      <c r="N37" s="109"/>
      <c r="O37" s="100" t="str">
        <f t="shared" si="18"/>
        <v/>
      </c>
      <c r="P37" s="111"/>
      <c r="Q37" s="112"/>
      <c r="R37" s="103"/>
      <c r="S37" s="100" t="str">
        <f t="shared" si="19"/>
        <v/>
      </c>
      <c r="T37" s="104"/>
      <c r="U37" s="112"/>
      <c r="V37" s="103"/>
      <c r="W37" s="100" t="str">
        <f t="shared" si="20"/>
        <v/>
      </c>
      <c r="X37" s="104"/>
      <c r="Y37" s="112"/>
    </row>
    <row r="38" spans="1:25" ht="25.5" customHeight="1" x14ac:dyDescent="0.15">
      <c r="A38" s="97">
        <v>26</v>
      </c>
      <c r="B38" s="97"/>
      <c r="C38" s="129"/>
      <c r="D38" s="102" t="str">
        <f t="shared" si="16"/>
        <v/>
      </c>
      <c r="E38" s="106"/>
      <c r="F38" s="107"/>
      <c r="G38" s="98"/>
      <c r="H38" s="108"/>
      <c r="I38" s="98" t="str">
        <f t="shared" si="1"/>
        <v/>
      </c>
      <c r="J38" s="99" t="str">
        <f t="shared" si="17"/>
        <v/>
      </c>
      <c r="K38" s="88" t="str">
        <f>IF(L38="","",大会申込み!$N$9)</f>
        <v/>
      </c>
      <c r="L38" s="88" t="str">
        <f>IF(M38="","",大会申込み!$N$8)</f>
        <v/>
      </c>
      <c r="M38" s="88" t="str">
        <f>IF(E38="","",大会申込み!$D$8)</f>
        <v/>
      </c>
      <c r="N38" s="109"/>
      <c r="O38" s="100" t="str">
        <f t="shared" si="18"/>
        <v/>
      </c>
      <c r="P38" s="111"/>
      <c r="Q38" s="112"/>
      <c r="R38" s="103"/>
      <c r="S38" s="100" t="str">
        <f t="shared" si="19"/>
        <v/>
      </c>
      <c r="T38" s="104"/>
      <c r="U38" s="112"/>
      <c r="V38" s="103"/>
      <c r="W38" s="100" t="str">
        <f t="shared" si="20"/>
        <v/>
      </c>
      <c r="X38" s="104"/>
      <c r="Y38" s="112"/>
    </row>
    <row r="39" spans="1:25" ht="25.5" customHeight="1" x14ac:dyDescent="0.15">
      <c r="A39" s="97">
        <v>27</v>
      </c>
      <c r="B39" s="97"/>
      <c r="C39" s="129"/>
      <c r="D39" s="102" t="str">
        <f t="shared" si="16"/>
        <v/>
      </c>
      <c r="E39" s="106"/>
      <c r="F39" s="107"/>
      <c r="G39" s="98"/>
      <c r="H39" s="108"/>
      <c r="I39" s="98" t="str">
        <f t="shared" si="1"/>
        <v/>
      </c>
      <c r="J39" s="99" t="str">
        <f t="shared" si="17"/>
        <v/>
      </c>
      <c r="K39" s="88" t="str">
        <f>IF(L39="","",大会申込み!$N$9)</f>
        <v/>
      </c>
      <c r="L39" s="88" t="str">
        <f>IF(M39="","",大会申込み!$N$8)</f>
        <v/>
      </c>
      <c r="M39" s="88" t="str">
        <f>IF(E39="","",大会申込み!$D$8)</f>
        <v/>
      </c>
      <c r="N39" s="109"/>
      <c r="O39" s="100" t="str">
        <f t="shared" si="18"/>
        <v/>
      </c>
      <c r="P39" s="111"/>
      <c r="Q39" s="112"/>
      <c r="R39" s="103"/>
      <c r="S39" s="100" t="str">
        <f t="shared" si="19"/>
        <v/>
      </c>
      <c r="T39" s="104"/>
      <c r="U39" s="112"/>
      <c r="V39" s="103"/>
      <c r="W39" s="100" t="str">
        <f t="shared" si="20"/>
        <v/>
      </c>
      <c r="X39" s="104"/>
      <c r="Y39" s="112"/>
    </row>
    <row r="40" spans="1:25" ht="25.5" customHeight="1" x14ac:dyDescent="0.15">
      <c r="A40" s="97">
        <v>28</v>
      </c>
      <c r="B40" s="97"/>
      <c r="C40" s="129"/>
      <c r="D40" s="102" t="str">
        <f t="shared" si="16"/>
        <v/>
      </c>
      <c r="E40" s="106"/>
      <c r="F40" s="107"/>
      <c r="G40" s="98"/>
      <c r="H40" s="108"/>
      <c r="I40" s="98" t="str">
        <f t="shared" si="1"/>
        <v/>
      </c>
      <c r="J40" s="99" t="str">
        <f t="shared" si="17"/>
        <v/>
      </c>
      <c r="K40" s="88" t="str">
        <f>IF(L40="","",大会申込み!$N$9)</f>
        <v/>
      </c>
      <c r="L40" s="88" t="str">
        <f>IF(M40="","",大会申込み!$N$8)</f>
        <v/>
      </c>
      <c r="M40" s="88" t="str">
        <f>IF(E40="","",大会申込み!$D$8)</f>
        <v/>
      </c>
      <c r="N40" s="109"/>
      <c r="O40" s="100" t="str">
        <f t="shared" si="18"/>
        <v/>
      </c>
      <c r="P40" s="111"/>
      <c r="Q40" s="112"/>
      <c r="R40" s="103"/>
      <c r="S40" s="100" t="str">
        <f t="shared" si="19"/>
        <v/>
      </c>
      <c r="T40" s="104"/>
      <c r="U40" s="112"/>
      <c r="V40" s="103"/>
      <c r="W40" s="100" t="str">
        <f t="shared" si="20"/>
        <v/>
      </c>
      <c r="X40" s="104"/>
      <c r="Y40" s="112"/>
    </row>
    <row r="41" spans="1:25" ht="25.5" customHeight="1" x14ac:dyDescent="0.15">
      <c r="A41" s="97">
        <v>29</v>
      </c>
      <c r="B41" s="97"/>
      <c r="C41" s="129"/>
      <c r="D41" s="102" t="str">
        <f t="shared" si="16"/>
        <v/>
      </c>
      <c r="E41" s="106"/>
      <c r="F41" s="107"/>
      <c r="G41" s="98"/>
      <c r="H41" s="108"/>
      <c r="I41" s="98" t="str">
        <f t="shared" si="1"/>
        <v/>
      </c>
      <c r="J41" s="99" t="str">
        <f t="shared" si="17"/>
        <v/>
      </c>
      <c r="K41" s="88" t="str">
        <f>IF(L41="","",大会申込み!$N$9)</f>
        <v/>
      </c>
      <c r="L41" s="88" t="str">
        <f>IF(M41="","",大会申込み!$N$8)</f>
        <v/>
      </c>
      <c r="M41" s="88" t="str">
        <f>IF(E41="","",大会申込み!$D$8)</f>
        <v/>
      </c>
      <c r="N41" s="109"/>
      <c r="O41" s="100" t="str">
        <f t="shared" si="18"/>
        <v/>
      </c>
      <c r="P41" s="111"/>
      <c r="Q41" s="112"/>
      <c r="R41" s="103"/>
      <c r="S41" s="100" t="str">
        <f t="shared" si="19"/>
        <v/>
      </c>
      <c r="T41" s="104"/>
      <c r="U41" s="112"/>
      <c r="V41" s="103"/>
      <c r="W41" s="100" t="str">
        <f t="shared" si="20"/>
        <v/>
      </c>
      <c r="X41" s="104"/>
      <c r="Y41" s="112"/>
    </row>
    <row r="42" spans="1:25" ht="25.5" customHeight="1" x14ac:dyDescent="0.15">
      <c r="A42" s="97">
        <v>30</v>
      </c>
      <c r="B42" s="97"/>
      <c r="C42" s="129"/>
      <c r="D42" s="102" t="str">
        <f t="shared" si="16"/>
        <v/>
      </c>
      <c r="E42" s="106"/>
      <c r="F42" s="107"/>
      <c r="G42" s="98"/>
      <c r="H42" s="108"/>
      <c r="I42" s="98" t="str">
        <f t="shared" si="1"/>
        <v/>
      </c>
      <c r="J42" s="99" t="str">
        <f t="shared" si="17"/>
        <v/>
      </c>
      <c r="K42" s="88" t="str">
        <f>IF(L42="","",大会申込み!$N$9)</f>
        <v/>
      </c>
      <c r="L42" s="88" t="str">
        <f>IF(M42="","",大会申込み!$N$8)</f>
        <v/>
      </c>
      <c r="M42" s="88" t="str">
        <f>IF(E42="","",大会申込み!$D$8)</f>
        <v/>
      </c>
      <c r="N42" s="109"/>
      <c r="O42" s="100" t="str">
        <f t="shared" si="18"/>
        <v/>
      </c>
      <c r="P42" s="111"/>
      <c r="Q42" s="112"/>
      <c r="R42" s="103"/>
      <c r="S42" s="100" t="str">
        <f t="shared" si="19"/>
        <v/>
      </c>
      <c r="T42" s="104"/>
      <c r="U42" s="112"/>
      <c r="V42" s="103"/>
      <c r="W42" s="100" t="str">
        <f t="shared" si="20"/>
        <v/>
      </c>
      <c r="X42" s="104"/>
      <c r="Y42" s="112"/>
    </row>
    <row r="43" spans="1:25" ht="25.5" customHeight="1" x14ac:dyDescent="0.15">
      <c r="A43" s="97">
        <v>31</v>
      </c>
      <c r="B43" s="97"/>
      <c r="C43" s="129"/>
      <c r="D43" s="102" t="str">
        <f t="shared" si="16"/>
        <v/>
      </c>
      <c r="E43" s="106"/>
      <c r="F43" s="107"/>
      <c r="G43" s="98"/>
      <c r="H43" s="108"/>
      <c r="I43" s="98" t="str">
        <f t="shared" si="1"/>
        <v/>
      </c>
      <c r="J43" s="99" t="str">
        <f t="shared" si="17"/>
        <v/>
      </c>
      <c r="K43" s="88" t="str">
        <f>IF(L43="","",大会申込み!$N$9)</f>
        <v/>
      </c>
      <c r="L43" s="88" t="str">
        <f>IF(M43="","",大会申込み!$N$8)</f>
        <v/>
      </c>
      <c r="M43" s="88" t="str">
        <f>IF(E43="","",大会申込み!$D$8)</f>
        <v/>
      </c>
      <c r="N43" s="109"/>
      <c r="O43" s="100" t="str">
        <f t="shared" si="18"/>
        <v/>
      </c>
      <c r="P43" s="111"/>
      <c r="Q43" s="112"/>
      <c r="R43" s="103"/>
      <c r="S43" s="100" t="str">
        <f t="shared" si="19"/>
        <v/>
      </c>
      <c r="T43" s="104"/>
      <c r="U43" s="112"/>
      <c r="V43" s="103"/>
      <c r="W43" s="100" t="str">
        <f t="shared" si="20"/>
        <v/>
      </c>
      <c r="X43" s="104"/>
      <c r="Y43" s="112"/>
    </row>
    <row r="44" spans="1:25" ht="25.5" customHeight="1" x14ac:dyDescent="0.15">
      <c r="A44" s="97">
        <v>32</v>
      </c>
      <c r="B44" s="97"/>
      <c r="C44" s="129"/>
      <c r="D44" s="102" t="str">
        <f t="shared" si="16"/>
        <v/>
      </c>
      <c r="E44" s="106"/>
      <c r="F44" s="107"/>
      <c r="G44" s="98"/>
      <c r="H44" s="108"/>
      <c r="I44" s="98" t="str">
        <f t="shared" si="1"/>
        <v/>
      </c>
      <c r="J44" s="99" t="str">
        <f t="shared" si="17"/>
        <v/>
      </c>
      <c r="K44" s="88" t="str">
        <f>IF(L44="","",大会申込み!$N$9)</f>
        <v/>
      </c>
      <c r="L44" s="88" t="str">
        <f>IF(M44="","",大会申込み!$N$8)</f>
        <v/>
      </c>
      <c r="M44" s="88" t="str">
        <f>IF(E44="","",大会申込み!$D$8)</f>
        <v/>
      </c>
      <c r="N44" s="109"/>
      <c r="O44" s="100" t="str">
        <f t="shared" si="18"/>
        <v/>
      </c>
      <c r="P44" s="111"/>
      <c r="Q44" s="112"/>
      <c r="R44" s="103"/>
      <c r="S44" s="100" t="str">
        <f t="shared" si="19"/>
        <v/>
      </c>
      <c r="T44" s="104"/>
      <c r="U44" s="112"/>
      <c r="V44" s="103"/>
      <c r="W44" s="100" t="str">
        <f t="shared" si="20"/>
        <v/>
      </c>
      <c r="X44" s="104"/>
      <c r="Y44" s="112"/>
    </row>
    <row r="45" spans="1:25" ht="25.5" customHeight="1" x14ac:dyDescent="0.15">
      <c r="A45" s="97">
        <v>33</v>
      </c>
      <c r="B45" s="97"/>
      <c r="C45" s="129"/>
      <c r="D45" s="102" t="str">
        <f t="shared" ref="D45:D57" si="21">IF(C45="","",IF(C45=1,"男","女"))</f>
        <v/>
      </c>
      <c r="E45" s="106"/>
      <c r="F45" s="107"/>
      <c r="G45" s="98"/>
      <c r="H45" s="108"/>
      <c r="I45" s="98" t="str">
        <f t="shared" si="1"/>
        <v/>
      </c>
      <c r="J45" s="99" t="str">
        <f t="shared" ref="J45:J57" si="22">IF(I45="","",LOOKUP(I45,$AC$13:$AC$29,$AB$13:$AB$29))</f>
        <v/>
      </c>
      <c r="K45" s="88" t="str">
        <f>IF(L45="","",大会申込み!$N$9)</f>
        <v/>
      </c>
      <c r="L45" s="88" t="str">
        <f>IF(M45="","",大会申込み!$N$8)</f>
        <v/>
      </c>
      <c r="M45" s="88" t="str">
        <f>IF(E45="","",大会申込み!$D$8)</f>
        <v/>
      </c>
      <c r="N45" s="109"/>
      <c r="O45" s="100" t="str">
        <f t="shared" ref="O45:O57" si="23">IF(N45="","",IF(N45=1,"自由形",IF(N45=2,"背泳",IF(N45=3,"平泳ぎ",IF(N45=4,"ﾊﾞﾀﾌﾗｲ","個人ﾒﾄﾞﾚｰ")))))</f>
        <v/>
      </c>
      <c r="P45" s="111"/>
      <c r="Q45" s="112"/>
      <c r="R45" s="103"/>
      <c r="S45" s="100" t="str">
        <f t="shared" ref="S45:S57" si="24">IF(R45="","",IF(R45=1,"自由形",IF(R45=2,"背泳",IF(R45=3,"平泳ぎ",IF(R45=4,"ﾊﾞﾀﾌﾗｲ","個人ﾒﾄﾞﾚｰ")))))</f>
        <v/>
      </c>
      <c r="T45" s="104"/>
      <c r="U45" s="112"/>
      <c r="V45" s="103"/>
      <c r="W45" s="100" t="str">
        <f t="shared" ref="W45:W57" si="25">IF(V45="","",IF(V45=1,"自由形",IF(V45=2,"背泳",IF(V45=3,"平泳ぎ",IF(V45=4,"ﾊﾞﾀﾌﾗｲ","個人ﾒﾄﾞﾚｰ")))))</f>
        <v/>
      </c>
      <c r="X45" s="104"/>
      <c r="Y45" s="112"/>
    </row>
    <row r="46" spans="1:25" ht="25.5" customHeight="1" x14ac:dyDescent="0.15">
      <c r="A46" s="97">
        <v>34</v>
      </c>
      <c r="B46" s="97"/>
      <c r="C46" s="129"/>
      <c r="D46" s="102" t="str">
        <f t="shared" si="21"/>
        <v/>
      </c>
      <c r="E46" s="106"/>
      <c r="F46" s="107"/>
      <c r="G46" s="98"/>
      <c r="H46" s="108"/>
      <c r="I46" s="98" t="str">
        <f t="shared" si="1"/>
        <v/>
      </c>
      <c r="J46" s="99" t="str">
        <f t="shared" si="22"/>
        <v/>
      </c>
      <c r="K46" s="88" t="str">
        <f>IF(L46="","",大会申込み!$N$9)</f>
        <v/>
      </c>
      <c r="L46" s="88" t="str">
        <f>IF(M46="","",大会申込み!$N$8)</f>
        <v/>
      </c>
      <c r="M46" s="88" t="str">
        <f>IF(E46="","",大会申込み!$D$8)</f>
        <v/>
      </c>
      <c r="N46" s="109"/>
      <c r="O46" s="100" t="str">
        <f t="shared" si="23"/>
        <v/>
      </c>
      <c r="P46" s="111"/>
      <c r="Q46" s="112"/>
      <c r="R46" s="103"/>
      <c r="S46" s="100" t="str">
        <f t="shared" si="24"/>
        <v/>
      </c>
      <c r="T46" s="104"/>
      <c r="U46" s="112"/>
      <c r="V46" s="103"/>
      <c r="W46" s="100" t="str">
        <f t="shared" si="25"/>
        <v/>
      </c>
      <c r="X46" s="104"/>
      <c r="Y46" s="112"/>
    </row>
    <row r="47" spans="1:25" ht="25.5" customHeight="1" x14ac:dyDescent="0.15">
      <c r="A47" s="97">
        <v>35</v>
      </c>
      <c r="B47" s="97"/>
      <c r="C47" s="129"/>
      <c r="D47" s="102" t="str">
        <f t="shared" si="21"/>
        <v/>
      </c>
      <c r="E47" s="106"/>
      <c r="F47" s="107"/>
      <c r="G47" s="98"/>
      <c r="H47" s="108"/>
      <c r="I47" s="98" t="str">
        <f t="shared" si="1"/>
        <v/>
      </c>
      <c r="J47" s="99" t="str">
        <f t="shared" si="22"/>
        <v/>
      </c>
      <c r="K47" s="88" t="str">
        <f>IF(L47="","",大会申込み!$N$9)</f>
        <v/>
      </c>
      <c r="L47" s="88" t="str">
        <f>IF(M47="","",大会申込み!$N$8)</f>
        <v/>
      </c>
      <c r="M47" s="88" t="str">
        <f>IF(E47="","",大会申込み!$D$8)</f>
        <v/>
      </c>
      <c r="N47" s="109"/>
      <c r="O47" s="100" t="str">
        <f t="shared" si="23"/>
        <v/>
      </c>
      <c r="P47" s="111"/>
      <c r="Q47" s="112"/>
      <c r="R47" s="103"/>
      <c r="S47" s="100" t="str">
        <f t="shared" si="24"/>
        <v/>
      </c>
      <c r="T47" s="104"/>
      <c r="U47" s="112"/>
      <c r="V47" s="103"/>
      <c r="W47" s="100" t="str">
        <f t="shared" si="25"/>
        <v/>
      </c>
      <c r="X47" s="104"/>
      <c r="Y47" s="112"/>
    </row>
    <row r="48" spans="1:25" ht="25.5" customHeight="1" x14ac:dyDescent="0.15">
      <c r="A48" s="97">
        <v>36</v>
      </c>
      <c r="B48" s="97"/>
      <c r="C48" s="129"/>
      <c r="D48" s="102" t="str">
        <f t="shared" si="21"/>
        <v/>
      </c>
      <c r="E48" s="106"/>
      <c r="F48" s="107"/>
      <c r="G48" s="98"/>
      <c r="H48" s="108"/>
      <c r="I48" s="98" t="str">
        <f t="shared" si="1"/>
        <v/>
      </c>
      <c r="J48" s="99" t="str">
        <f t="shared" si="22"/>
        <v/>
      </c>
      <c r="K48" s="88" t="str">
        <f>IF(L48="","",大会申込み!$N$9)</f>
        <v/>
      </c>
      <c r="L48" s="88" t="str">
        <f>IF(M48="","",大会申込み!$N$8)</f>
        <v/>
      </c>
      <c r="M48" s="88" t="str">
        <f>IF(E48="","",大会申込み!$D$8)</f>
        <v/>
      </c>
      <c r="N48" s="109"/>
      <c r="O48" s="100" t="str">
        <f t="shared" si="23"/>
        <v/>
      </c>
      <c r="P48" s="111"/>
      <c r="Q48" s="112"/>
      <c r="R48" s="103"/>
      <c r="S48" s="100" t="str">
        <f t="shared" si="24"/>
        <v/>
      </c>
      <c r="T48" s="104"/>
      <c r="U48" s="112"/>
      <c r="V48" s="103"/>
      <c r="W48" s="100" t="str">
        <f t="shared" si="25"/>
        <v/>
      </c>
      <c r="X48" s="104"/>
      <c r="Y48" s="112"/>
    </row>
    <row r="49" spans="1:25" ht="25.5" customHeight="1" x14ac:dyDescent="0.15">
      <c r="A49" s="97">
        <v>37</v>
      </c>
      <c r="B49" s="97"/>
      <c r="C49" s="129"/>
      <c r="D49" s="102" t="str">
        <f t="shared" si="21"/>
        <v/>
      </c>
      <c r="E49" s="106"/>
      <c r="F49" s="107"/>
      <c r="G49" s="98"/>
      <c r="H49" s="108"/>
      <c r="I49" s="98" t="str">
        <f t="shared" si="1"/>
        <v/>
      </c>
      <c r="J49" s="99" t="str">
        <f t="shared" si="22"/>
        <v/>
      </c>
      <c r="K49" s="88" t="str">
        <f>IF(L49="","",大会申込み!$N$9)</f>
        <v/>
      </c>
      <c r="L49" s="88" t="str">
        <f>IF(M49="","",大会申込み!$N$8)</f>
        <v/>
      </c>
      <c r="M49" s="88" t="str">
        <f>IF(E49="","",大会申込み!$D$8)</f>
        <v/>
      </c>
      <c r="N49" s="109"/>
      <c r="O49" s="100" t="str">
        <f t="shared" si="23"/>
        <v/>
      </c>
      <c r="P49" s="111"/>
      <c r="Q49" s="112"/>
      <c r="R49" s="103"/>
      <c r="S49" s="100" t="str">
        <f t="shared" si="24"/>
        <v/>
      </c>
      <c r="T49" s="104"/>
      <c r="U49" s="112"/>
      <c r="V49" s="103"/>
      <c r="W49" s="100" t="str">
        <f t="shared" si="25"/>
        <v/>
      </c>
      <c r="X49" s="104"/>
      <c r="Y49" s="112"/>
    </row>
    <row r="50" spans="1:25" ht="25.5" customHeight="1" x14ac:dyDescent="0.15">
      <c r="A50" s="97">
        <v>38</v>
      </c>
      <c r="B50" s="97"/>
      <c r="C50" s="129"/>
      <c r="D50" s="102" t="str">
        <f t="shared" si="21"/>
        <v/>
      </c>
      <c r="E50" s="106"/>
      <c r="F50" s="107"/>
      <c r="G50" s="98"/>
      <c r="H50" s="108"/>
      <c r="I50" s="98" t="str">
        <f t="shared" si="1"/>
        <v/>
      </c>
      <c r="J50" s="99" t="str">
        <f t="shared" si="22"/>
        <v/>
      </c>
      <c r="K50" s="88" t="str">
        <f>IF(L50="","",大会申込み!$N$9)</f>
        <v/>
      </c>
      <c r="L50" s="88" t="str">
        <f>IF(M50="","",大会申込み!$N$8)</f>
        <v/>
      </c>
      <c r="M50" s="88" t="str">
        <f>IF(E50="","",大会申込み!$D$8)</f>
        <v/>
      </c>
      <c r="N50" s="109"/>
      <c r="O50" s="100" t="str">
        <f t="shared" si="23"/>
        <v/>
      </c>
      <c r="P50" s="111"/>
      <c r="Q50" s="112"/>
      <c r="R50" s="103"/>
      <c r="S50" s="100" t="str">
        <f t="shared" si="24"/>
        <v/>
      </c>
      <c r="T50" s="104"/>
      <c r="U50" s="112"/>
      <c r="V50" s="103"/>
      <c r="W50" s="100" t="str">
        <f t="shared" si="25"/>
        <v/>
      </c>
      <c r="X50" s="104"/>
      <c r="Y50" s="112"/>
    </row>
    <row r="51" spans="1:25" ht="25.5" customHeight="1" x14ac:dyDescent="0.15">
      <c r="A51" s="97">
        <v>39</v>
      </c>
      <c r="B51" s="97"/>
      <c r="C51" s="129"/>
      <c r="D51" s="102" t="str">
        <f t="shared" si="21"/>
        <v/>
      </c>
      <c r="E51" s="106"/>
      <c r="F51" s="107"/>
      <c r="G51" s="98"/>
      <c r="H51" s="108"/>
      <c r="I51" s="98" t="str">
        <f t="shared" si="1"/>
        <v/>
      </c>
      <c r="J51" s="99" t="str">
        <f t="shared" si="22"/>
        <v/>
      </c>
      <c r="K51" s="88" t="str">
        <f>IF(L50="","",大会申込み!$N$9)</f>
        <v/>
      </c>
      <c r="L51" s="88" t="str">
        <f>IF(M51="","",大会申込み!$N$8)</f>
        <v/>
      </c>
      <c r="M51" s="88" t="str">
        <f>IF(E51="","",大会申込み!$D$8)</f>
        <v/>
      </c>
      <c r="N51" s="109"/>
      <c r="O51" s="100" t="str">
        <f t="shared" si="23"/>
        <v/>
      </c>
      <c r="P51" s="111"/>
      <c r="Q51" s="112"/>
      <c r="R51" s="103"/>
      <c r="S51" s="100" t="str">
        <f t="shared" si="24"/>
        <v/>
      </c>
      <c r="T51" s="104"/>
      <c r="U51" s="112"/>
      <c r="V51" s="103"/>
      <c r="W51" s="100" t="str">
        <f t="shared" si="25"/>
        <v/>
      </c>
      <c r="X51" s="104"/>
      <c r="Y51" s="112"/>
    </row>
    <row r="52" spans="1:25" ht="25.5" customHeight="1" x14ac:dyDescent="0.15">
      <c r="A52" s="97">
        <v>40</v>
      </c>
      <c r="B52" s="97"/>
      <c r="C52" s="129"/>
      <c r="D52" s="102" t="str">
        <f t="shared" si="21"/>
        <v/>
      </c>
      <c r="E52" s="106"/>
      <c r="F52" s="107"/>
      <c r="G52" s="98"/>
      <c r="H52" s="108"/>
      <c r="I52" s="98" t="str">
        <f t="shared" si="1"/>
        <v/>
      </c>
      <c r="J52" s="99" t="str">
        <f t="shared" si="22"/>
        <v/>
      </c>
      <c r="K52" s="88" t="str">
        <f>IF(L51="","",大会申込み!$N$9)</f>
        <v/>
      </c>
      <c r="L52" s="88" t="str">
        <f>IF(M52="","",大会申込み!$N$8)</f>
        <v/>
      </c>
      <c r="M52" s="88" t="str">
        <f>IF(E52="","",大会申込み!$D$8)</f>
        <v/>
      </c>
      <c r="N52" s="109"/>
      <c r="O52" s="100" t="str">
        <f t="shared" si="23"/>
        <v/>
      </c>
      <c r="P52" s="111"/>
      <c r="Q52" s="112"/>
      <c r="R52" s="103"/>
      <c r="S52" s="100" t="str">
        <f t="shared" si="24"/>
        <v/>
      </c>
      <c r="T52" s="104"/>
      <c r="U52" s="112"/>
      <c r="V52" s="103"/>
      <c r="W52" s="100" t="str">
        <f t="shared" si="25"/>
        <v/>
      </c>
      <c r="X52" s="104"/>
      <c r="Y52" s="112"/>
    </row>
    <row r="53" spans="1:25" ht="25.5" customHeight="1" x14ac:dyDescent="0.15">
      <c r="A53" s="97">
        <v>41</v>
      </c>
      <c r="B53" s="97"/>
      <c r="C53" s="129"/>
      <c r="D53" s="102" t="str">
        <f t="shared" si="21"/>
        <v/>
      </c>
      <c r="E53" s="106"/>
      <c r="F53" s="107"/>
      <c r="G53" s="98"/>
      <c r="H53" s="108"/>
      <c r="I53" s="98" t="str">
        <f t="shared" si="1"/>
        <v/>
      </c>
      <c r="J53" s="99" t="str">
        <f t="shared" si="22"/>
        <v/>
      </c>
      <c r="K53" s="88" t="str">
        <f>IF(L52="","",大会申込み!$N$9)</f>
        <v/>
      </c>
      <c r="L53" s="88" t="str">
        <f>IF(M53="","",大会申込み!$N$8)</f>
        <v/>
      </c>
      <c r="M53" s="88" t="str">
        <f>IF(E53="","",大会申込み!$D$8)</f>
        <v/>
      </c>
      <c r="N53" s="109"/>
      <c r="O53" s="100" t="str">
        <f t="shared" si="23"/>
        <v/>
      </c>
      <c r="P53" s="111"/>
      <c r="Q53" s="112"/>
      <c r="R53" s="103"/>
      <c r="S53" s="100" t="str">
        <f t="shared" si="24"/>
        <v/>
      </c>
      <c r="T53" s="104"/>
      <c r="U53" s="112"/>
      <c r="V53" s="103"/>
      <c r="W53" s="100" t="str">
        <f t="shared" si="25"/>
        <v/>
      </c>
      <c r="X53" s="104"/>
      <c r="Y53" s="112"/>
    </row>
    <row r="54" spans="1:25" ht="25.5" customHeight="1" x14ac:dyDescent="0.15">
      <c r="A54" s="97">
        <v>42</v>
      </c>
      <c r="B54" s="97"/>
      <c r="C54" s="129"/>
      <c r="D54" s="102" t="str">
        <f t="shared" si="21"/>
        <v/>
      </c>
      <c r="E54" s="106"/>
      <c r="F54" s="107"/>
      <c r="G54" s="98"/>
      <c r="H54" s="108"/>
      <c r="I54" s="98" t="str">
        <f t="shared" si="1"/>
        <v/>
      </c>
      <c r="J54" s="99" t="str">
        <f t="shared" si="22"/>
        <v/>
      </c>
      <c r="K54" s="88" t="str">
        <f>IF(L53="","",大会申込み!$N$9)</f>
        <v/>
      </c>
      <c r="L54" s="88" t="str">
        <f>IF(M54="","",大会申込み!$N$8)</f>
        <v/>
      </c>
      <c r="M54" s="88" t="str">
        <f>IF(E54="","",大会申込み!$D$8)</f>
        <v/>
      </c>
      <c r="N54" s="109"/>
      <c r="O54" s="100" t="str">
        <f t="shared" si="23"/>
        <v/>
      </c>
      <c r="P54" s="111"/>
      <c r="Q54" s="112"/>
      <c r="R54" s="103"/>
      <c r="S54" s="100" t="str">
        <f t="shared" si="24"/>
        <v/>
      </c>
      <c r="T54" s="104"/>
      <c r="U54" s="112"/>
      <c r="V54" s="103"/>
      <c r="W54" s="100" t="str">
        <f t="shared" si="25"/>
        <v/>
      </c>
      <c r="X54" s="104"/>
      <c r="Y54" s="112"/>
    </row>
    <row r="55" spans="1:25" ht="25.5" customHeight="1" x14ac:dyDescent="0.15">
      <c r="A55" s="97">
        <v>43</v>
      </c>
      <c r="B55" s="97"/>
      <c r="C55" s="129"/>
      <c r="D55" s="102" t="str">
        <f t="shared" si="21"/>
        <v/>
      </c>
      <c r="E55" s="106"/>
      <c r="F55" s="107"/>
      <c r="G55" s="98"/>
      <c r="H55" s="108"/>
      <c r="I55" s="98" t="str">
        <f t="shared" si="1"/>
        <v/>
      </c>
      <c r="J55" s="99" t="str">
        <f t="shared" si="22"/>
        <v/>
      </c>
      <c r="K55" s="88" t="str">
        <f>IF(L54="","",大会申込み!$N$9)</f>
        <v/>
      </c>
      <c r="L55" s="88" t="str">
        <f>IF(M55="","",大会申込み!$N$8)</f>
        <v/>
      </c>
      <c r="M55" s="88" t="str">
        <f>IF(E55="","",大会申込み!$D$8)</f>
        <v/>
      </c>
      <c r="N55" s="109"/>
      <c r="O55" s="100" t="str">
        <f t="shared" si="23"/>
        <v/>
      </c>
      <c r="P55" s="111"/>
      <c r="Q55" s="112"/>
      <c r="R55" s="103"/>
      <c r="S55" s="100" t="str">
        <f t="shared" si="24"/>
        <v/>
      </c>
      <c r="T55" s="104"/>
      <c r="U55" s="112"/>
      <c r="V55" s="103"/>
      <c r="W55" s="100" t="str">
        <f t="shared" si="25"/>
        <v/>
      </c>
      <c r="X55" s="104"/>
      <c r="Y55" s="112"/>
    </row>
    <row r="56" spans="1:25" ht="25.5" customHeight="1" x14ac:dyDescent="0.15">
      <c r="A56" s="97">
        <v>44</v>
      </c>
      <c r="B56" s="97"/>
      <c r="C56" s="129"/>
      <c r="D56" s="102" t="str">
        <f t="shared" si="21"/>
        <v/>
      </c>
      <c r="E56" s="106"/>
      <c r="F56" s="107"/>
      <c r="G56" s="98"/>
      <c r="H56" s="108"/>
      <c r="I56" s="98" t="str">
        <f t="shared" si="1"/>
        <v/>
      </c>
      <c r="J56" s="99" t="str">
        <f t="shared" si="22"/>
        <v/>
      </c>
      <c r="K56" s="88" t="str">
        <f>IF(L55="","",大会申込み!$N$9)</f>
        <v/>
      </c>
      <c r="L56" s="88" t="str">
        <f>IF(M56="","",大会申込み!$N$8)</f>
        <v/>
      </c>
      <c r="M56" s="88" t="str">
        <f>IF(E56="","",大会申込み!$D$8)</f>
        <v/>
      </c>
      <c r="N56" s="109"/>
      <c r="O56" s="100" t="str">
        <f t="shared" si="23"/>
        <v/>
      </c>
      <c r="P56" s="111"/>
      <c r="Q56" s="112"/>
      <c r="R56" s="103"/>
      <c r="S56" s="100" t="str">
        <f t="shared" si="24"/>
        <v/>
      </c>
      <c r="T56" s="104"/>
      <c r="U56" s="112"/>
      <c r="V56" s="103"/>
      <c r="W56" s="100" t="str">
        <f t="shared" si="25"/>
        <v/>
      </c>
      <c r="X56" s="104"/>
      <c r="Y56" s="112"/>
    </row>
    <row r="57" spans="1:25" ht="25.5" customHeight="1" x14ac:dyDescent="0.15">
      <c r="A57" s="97">
        <v>45</v>
      </c>
      <c r="B57" s="97"/>
      <c r="C57" s="129"/>
      <c r="D57" s="102" t="str">
        <f t="shared" si="21"/>
        <v/>
      </c>
      <c r="E57" s="106"/>
      <c r="F57" s="107"/>
      <c r="G57" s="98"/>
      <c r="H57" s="108"/>
      <c r="I57" s="98" t="str">
        <f t="shared" si="1"/>
        <v/>
      </c>
      <c r="J57" s="99" t="str">
        <f t="shared" si="22"/>
        <v/>
      </c>
      <c r="K57" s="88" t="str">
        <f>IF(L56="","",大会申込み!$N$9)</f>
        <v/>
      </c>
      <c r="L57" s="88" t="str">
        <f>IF(M57="","",大会申込み!$N$8)</f>
        <v/>
      </c>
      <c r="M57" s="88" t="str">
        <f>IF(E57="","",大会申込み!$D$8)</f>
        <v/>
      </c>
      <c r="N57" s="110"/>
      <c r="O57" s="101" t="str">
        <f t="shared" si="23"/>
        <v/>
      </c>
      <c r="P57" s="113"/>
      <c r="Q57" s="112"/>
      <c r="R57" s="114"/>
      <c r="S57" s="101" t="str">
        <f t="shared" si="24"/>
        <v/>
      </c>
      <c r="T57" s="105"/>
      <c r="U57" s="112"/>
      <c r="V57" s="114"/>
      <c r="W57" s="101" t="str">
        <f t="shared" si="25"/>
        <v/>
      </c>
      <c r="X57" s="105"/>
      <c r="Y57" s="112"/>
    </row>
    <row r="58" spans="1:25" ht="25.5" customHeight="1" x14ac:dyDescent="0.2">
      <c r="A58"/>
      <c r="B58"/>
      <c r="C58"/>
      <c r="G58" s="150"/>
      <c r="H58"/>
      <c r="I58"/>
      <c r="N58"/>
      <c r="Q58" s="7"/>
      <c r="R58"/>
    </row>
    <row r="59" spans="1:25" ht="25.5" customHeight="1" x14ac:dyDescent="0.15">
      <c r="A59"/>
      <c r="B59"/>
      <c r="C59"/>
      <c r="G59" s="150"/>
      <c r="H59"/>
      <c r="I59"/>
      <c r="N59"/>
      <c r="R59"/>
    </row>
    <row r="60" spans="1:25" ht="25.5" customHeight="1" x14ac:dyDescent="0.15">
      <c r="A60"/>
      <c r="B60"/>
      <c r="C60"/>
      <c r="H60"/>
      <c r="I60"/>
      <c r="N60"/>
      <c r="R60"/>
    </row>
    <row r="61" spans="1:25" ht="25.5" customHeight="1" x14ac:dyDescent="0.15">
      <c r="A61"/>
      <c r="B61"/>
      <c r="C61"/>
      <c r="H61"/>
      <c r="I61"/>
      <c r="N61"/>
      <c r="R61"/>
    </row>
    <row r="62" spans="1:25" ht="25.5" customHeight="1" x14ac:dyDescent="0.15">
      <c r="A62"/>
      <c r="B62"/>
      <c r="C62"/>
      <c r="H62"/>
      <c r="I62"/>
      <c r="N62"/>
      <c r="R62"/>
    </row>
    <row r="63" spans="1:25" ht="25.5" customHeight="1" x14ac:dyDescent="0.15">
      <c r="A63"/>
      <c r="B63"/>
      <c r="C63"/>
      <c r="H63"/>
      <c r="I63"/>
      <c r="N63"/>
      <c r="R63"/>
    </row>
    <row r="64" spans="1:25" ht="25.5" customHeight="1" x14ac:dyDescent="0.15">
      <c r="A64"/>
      <c r="B64"/>
      <c r="C64"/>
      <c r="H64"/>
      <c r="I64"/>
      <c r="N64"/>
      <c r="R64"/>
    </row>
    <row r="65" customFormat="1" ht="25.5" customHeight="1" x14ac:dyDescent="0.15"/>
    <row r="66" customFormat="1" ht="25.5" customHeight="1" x14ac:dyDescent="0.15"/>
    <row r="67" customFormat="1" ht="25.5" customHeight="1" x14ac:dyDescent="0.15"/>
    <row r="68" customFormat="1" ht="25.5" customHeight="1" x14ac:dyDescent="0.15"/>
    <row r="69" customFormat="1" ht="25.5" customHeight="1" x14ac:dyDescent="0.15"/>
    <row r="70" customFormat="1" ht="25.5" customHeight="1" x14ac:dyDescent="0.15"/>
    <row r="71" customFormat="1" ht="25.5" customHeight="1" x14ac:dyDescent="0.15"/>
    <row r="72" customFormat="1" ht="25.5" customHeight="1" x14ac:dyDescent="0.15"/>
    <row r="73" customFormat="1" ht="25.5" customHeight="1" x14ac:dyDescent="0.15"/>
    <row r="74" customFormat="1" ht="25.5" customHeight="1" x14ac:dyDescent="0.15"/>
    <row r="75" customFormat="1" ht="25.5" customHeight="1" x14ac:dyDescent="0.15"/>
    <row r="76" customFormat="1" ht="25.5" customHeight="1" x14ac:dyDescent="0.15"/>
    <row r="77" customFormat="1" ht="25.5" customHeight="1" x14ac:dyDescent="0.15"/>
    <row r="78" customFormat="1" ht="25.5" customHeight="1" x14ac:dyDescent="0.15"/>
    <row r="79" customFormat="1" ht="25.5" customHeight="1" x14ac:dyDescent="0.15"/>
    <row r="80" customFormat="1" ht="25.5" customHeight="1" x14ac:dyDescent="0.15"/>
    <row r="81" customFormat="1" ht="25.5" customHeight="1" x14ac:dyDescent="0.15"/>
    <row r="82" customFormat="1" ht="25.5" customHeight="1" x14ac:dyDescent="0.15"/>
    <row r="83" customFormat="1" ht="25.5" customHeight="1" x14ac:dyDescent="0.15"/>
    <row r="84" customFormat="1" ht="25.5" customHeight="1" x14ac:dyDescent="0.15"/>
    <row r="85" customFormat="1" ht="25.5" customHeight="1" x14ac:dyDescent="0.15"/>
    <row r="86" customFormat="1" ht="25.5" customHeight="1" x14ac:dyDescent="0.15"/>
    <row r="87" customFormat="1" ht="25.5" customHeight="1" x14ac:dyDescent="0.15"/>
    <row r="88" customFormat="1" ht="25.5" customHeight="1" x14ac:dyDescent="0.15"/>
    <row r="89" customFormat="1" ht="25.5" customHeight="1" x14ac:dyDescent="0.15"/>
    <row r="90" customFormat="1" ht="25.5" customHeight="1" x14ac:dyDescent="0.15"/>
    <row r="91" customFormat="1" ht="25.5" customHeight="1" x14ac:dyDescent="0.15"/>
    <row r="92" customFormat="1" ht="25.5" customHeight="1" x14ac:dyDescent="0.15"/>
    <row r="93" customFormat="1" ht="25.5" customHeight="1" x14ac:dyDescent="0.15"/>
    <row r="94" customFormat="1" ht="25.5" customHeight="1" x14ac:dyDescent="0.15"/>
    <row r="95" customFormat="1" ht="25.5" customHeight="1" x14ac:dyDescent="0.15"/>
    <row r="96" customFormat="1" ht="25.5" customHeight="1" x14ac:dyDescent="0.15"/>
    <row r="97" customFormat="1" ht="25.5" customHeight="1" x14ac:dyDescent="0.15"/>
    <row r="98" customFormat="1" ht="25.5" customHeight="1" x14ac:dyDescent="0.15"/>
    <row r="99" customFormat="1" ht="25.5" customHeight="1" x14ac:dyDescent="0.15"/>
    <row r="100" customFormat="1" ht="25.5" customHeight="1" x14ac:dyDescent="0.15"/>
    <row r="101" customFormat="1" ht="25.5" customHeight="1" x14ac:dyDescent="0.15"/>
    <row r="102" customFormat="1" ht="25.5" customHeight="1" x14ac:dyDescent="0.15"/>
    <row r="103" customFormat="1" ht="25.5" customHeight="1" x14ac:dyDescent="0.15"/>
    <row r="104" customFormat="1" ht="25.5" customHeight="1" x14ac:dyDescent="0.15"/>
    <row r="105" customFormat="1" ht="25.5" customHeight="1" x14ac:dyDescent="0.15"/>
    <row r="106" customFormat="1" ht="25.5" customHeight="1" x14ac:dyDescent="0.15"/>
    <row r="107" customFormat="1" ht="25.5" customHeight="1" x14ac:dyDescent="0.15"/>
    <row r="108" customFormat="1" ht="25.5" customHeight="1" x14ac:dyDescent="0.15"/>
    <row r="109" customFormat="1" ht="25.5" customHeight="1" x14ac:dyDescent="0.15"/>
    <row r="110" customFormat="1" ht="25.5" customHeight="1" x14ac:dyDescent="0.15"/>
    <row r="111" customFormat="1" ht="25.5" customHeight="1" x14ac:dyDescent="0.15"/>
    <row r="112" customFormat="1" ht="25.5" customHeight="1" x14ac:dyDescent="0.15"/>
    <row r="113" customFormat="1" ht="25.5" customHeight="1" x14ac:dyDescent="0.15"/>
    <row r="114" customFormat="1" ht="25.5" customHeight="1" x14ac:dyDescent="0.15"/>
    <row r="115" customFormat="1" ht="25.5" customHeight="1" x14ac:dyDescent="0.15"/>
    <row r="116" customFormat="1" ht="25.5" customHeight="1" x14ac:dyDescent="0.15"/>
    <row r="117" customFormat="1" ht="25.5" customHeight="1" x14ac:dyDescent="0.15"/>
    <row r="118" customFormat="1" ht="25.5" customHeight="1" x14ac:dyDescent="0.15"/>
    <row r="119" customFormat="1" ht="25.5" customHeight="1" x14ac:dyDescent="0.15"/>
    <row r="120" customFormat="1" ht="25.5" customHeight="1" x14ac:dyDescent="0.15"/>
    <row r="121" customFormat="1" ht="25.5" customHeight="1" x14ac:dyDescent="0.15"/>
    <row r="122" customFormat="1" ht="25.5" customHeight="1" x14ac:dyDescent="0.15"/>
    <row r="123" customFormat="1" ht="25.5" customHeight="1" x14ac:dyDescent="0.15"/>
    <row r="124" customFormat="1" ht="25.5" customHeight="1" x14ac:dyDescent="0.15"/>
    <row r="125" customFormat="1" ht="25.5" customHeight="1" x14ac:dyDescent="0.15"/>
    <row r="126" customFormat="1" ht="25.5" customHeight="1" x14ac:dyDescent="0.15"/>
    <row r="127" customFormat="1" ht="25.5" customHeight="1" x14ac:dyDescent="0.15"/>
    <row r="128" customFormat="1" ht="25.5" customHeight="1" x14ac:dyDescent="0.15"/>
    <row r="129" customFormat="1" ht="25.5" customHeight="1" x14ac:dyDescent="0.15"/>
    <row r="130" customFormat="1" ht="25.5" customHeight="1" x14ac:dyDescent="0.15"/>
    <row r="131" customFormat="1" ht="25.5" customHeight="1" x14ac:dyDescent="0.15"/>
    <row r="132" customFormat="1" ht="25.5" customHeight="1" x14ac:dyDescent="0.15"/>
    <row r="133" customFormat="1" ht="25.5" customHeight="1" x14ac:dyDescent="0.15"/>
    <row r="134" customFormat="1" ht="25.5" customHeight="1" x14ac:dyDescent="0.15"/>
    <row r="135" customFormat="1" ht="25.5" customHeight="1" x14ac:dyDescent="0.15"/>
    <row r="136" customFormat="1" ht="25.5" customHeight="1" x14ac:dyDescent="0.15"/>
    <row r="137" customFormat="1" ht="25.5" customHeight="1" x14ac:dyDescent="0.15"/>
    <row r="138" customFormat="1" ht="25.5" customHeight="1" x14ac:dyDescent="0.15"/>
    <row r="139" customFormat="1" ht="25.5" customHeight="1" x14ac:dyDescent="0.15"/>
    <row r="140" customFormat="1" ht="25.5" customHeight="1" x14ac:dyDescent="0.15"/>
    <row r="141" customFormat="1" ht="25.5" customHeight="1" x14ac:dyDescent="0.15"/>
    <row r="142" customFormat="1" ht="25.5" customHeight="1" x14ac:dyDescent="0.15"/>
    <row r="143" customFormat="1" ht="25.5" customHeight="1" x14ac:dyDescent="0.15"/>
    <row r="144" customFormat="1" ht="25.5" customHeight="1" x14ac:dyDescent="0.15"/>
    <row r="145" customFormat="1" ht="25.5" customHeight="1" x14ac:dyDescent="0.15"/>
    <row r="146" customFormat="1" ht="25.5" customHeight="1" x14ac:dyDescent="0.15"/>
    <row r="147" customFormat="1" ht="25.5" customHeight="1" x14ac:dyDescent="0.15"/>
    <row r="148" customFormat="1" ht="25.5" customHeight="1" x14ac:dyDescent="0.15"/>
    <row r="149" customFormat="1" ht="25.5" customHeight="1" x14ac:dyDescent="0.15"/>
    <row r="150" customFormat="1" ht="25.5" customHeight="1" x14ac:dyDescent="0.15"/>
    <row r="151" customFormat="1" ht="25.5" customHeight="1" x14ac:dyDescent="0.15"/>
    <row r="152" customFormat="1" ht="25.5" customHeight="1" x14ac:dyDescent="0.15"/>
    <row r="153" customFormat="1" ht="25.5" customHeight="1" x14ac:dyDescent="0.15"/>
    <row r="154" customFormat="1" ht="25.5" customHeight="1" x14ac:dyDescent="0.15"/>
    <row r="155" customFormat="1" ht="25.5" customHeight="1" x14ac:dyDescent="0.15"/>
    <row r="156" customFormat="1" ht="25.5" customHeight="1" x14ac:dyDescent="0.15"/>
    <row r="157" customFormat="1" ht="25.5" customHeight="1" x14ac:dyDescent="0.15"/>
    <row r="158" customFormat="1" ht="25.5" customHeight="1" x14ac:dyDescent="0.15"/>
    <row r="159" customFormat="1" ht="25.5" customHeight="1" x14ac:dyDescent="0.15"/>
    <row r="160" customFormat="1" ht="25.5" customHeight="1" x14ac:dyDescent="0.15"/>
    <row r="161" customFormat="1" ht="25.5" customHeight="1" x14ac:dyDescent="0.15"/>
    <row r="162" customFormat="1" ht="25.5" customHeight="1" x14ac:dyDescent="0.15"/>
    <row r="163" customFormat="1" ht="25.5" customHeight="1" x14ac:dyDescent="0.15"/>
    <row r="164" customFormat="1" ht="25.5" customHeight="1" x14ac:dyDescent="0.15"/>
    <row r="165" customFormat="1" ht="25.5" customHeight="1" x14ac:dyDescent="0.15"/>
    <row r="166" customFormat="1" ht="25.5" customHeight="1" x14ac:dyDescent="0.15"/>
    <row r="167" customFormat="1" ht="25.5" customHeight="1" x14ac:dyDescent="0.15"/>
    <row r="168" customFormat="1" ht="25.5" customHeight="1" x14ac:dyDescent="0.15"/>
    <row r="169" customFormat="1" ht="25.5" customHeight="1" x14ac:dyDescent="0.15"/>
    <row r="170" customFormat="1" ht="25.5" customHeight="1" x14ac:dyDescent="0.15"/>
    <row r="171" customFormat="1" ht="25.5" customHeight="1" x14ac:dyDescent="0.15"/>
    <row r="172" customFormat="1" ht="25.5" customHeight="1" x14ac:dyDescent="0.15"/>
    <row r="173" customFormat="1" ht="25.5" customHeight="1" x14ac:dyDescent="0.15"/>
    <row r="174" customFormat="1" ht="25.5" customHeight="1" x14ac:dyDescent="0.15"/>
    <row r="175" customFormat="1" ht="25.5" customHeight="1" x14ac:dyDescent="0.15"/>
    <row r="176" customFormat="1" ht="25.5" customHeight="1" x14ac:dyDescent="0.15"/>
    <row r="177" customFormat="1" ht="25.5" customHeight="1" x14ac:dyDescent="0.15"/>
    <row r="178" customFormat="1" ht="25.5" customHeight="1" x14ac:dyDescent="0.15"/>
    <row r="179" customFormat="1" ht="25.5" customHeight="1" x14ac:dyDescent="0.15"/>
    <row r="180" customFormat="1" ht="25.5" customHeight="1" x14ac:dyDescent="0.15"/>
    <row r="181" customFormat="1" ht="25.5" customHeight="1" x14ac:dyDescent="0.15"/>
    <row r="182" customFormat="1" ht="25.5" customHeight="1" x14ac:dyDescent="0.15"/>
    <row r="183" customFormat="1" ht="25.5" customHeight="1" x14ac:dyDescent="0.15"/>
    <row r="184" customFormat="1" ht="25.5" customHeight="1" x14ac:dyDescent="0.15"/>
    <row r="185" customFormat="1" ht="25.5" customHeight="1" x14ac:dyDescent="0.15"/>
    <row r="186" customFormat="1" ht="25.5" customHeight="1" x14ac:dyDescent="0.15"/>
    <row r="187" customFormat="1" ht="19.5" customHeight="1" x14ac:dyDescent="0.15"/>
    <row r="188" customFormat="1" ht="19.5" customHeight="1" x14ac:dyDescent="0.15"/>
    <row r="189" customFormat="1" ht="19.5" customHeight="1" x14ac:dyDescent="0.15"/>
    <row r="190" customFormat="1" ht="19.5" customHeight="1" x14ac:dyDescent="0.15"/>
    <row r="191" customFormat="1" ht="19.5" customHeight="1" x14ac:dyDescent="0.15"/>
    <row r="192" customFormat="1" ht="19.5" customHeight="1" x14ac:dyDescent="0.15"/>
    <row r="193" customFormat="1" ht="19.5" customHeight="1" x14ac:dyDescent="0.15"/>
    <row r="194" customFormat="1" ht="19.5" customHeight="1" x14ac:dyDescent="0.15"/>
    <row r="195" customFormat="1" ht="19.5" customHeight="1" x14ac:dyDescent="0.15"/>
    <row r="196" customFormat="1" ht="19.5" customHeight="1" x14ac:dyDescent="0.15"/>
    <row r="197" customFormat="1" ht="19.5" customHeight="1" x14ac:dyDescent="0.15"/>
    <row r="198" customFormat="1" ht="19.5" customHeight="1" x14ac:dyDescent="0.15"/>
    <row r="199" customFormat="1" ht="19.5" customHeight="1" x14ac:dyDescent="0.15"/>
    <row r="200" customFormat="1" ht="19.5" customHeight="1" x14ac:dyDescent="0.15"/>
    <row r="201" customFormat="1" ht="19.5" customHeight="1" x14ac:dyDescent="0.15"/>
    <row r="202" customFormat="1" ht="19.5" customHeight="1" x14ac:dyDescent="0.15"/>
    <row r="203" customFormat="1" ht="19.5" customHeight="1" x14ac:dyDescent="0.15"/>
    <row r="204" customFormat="1" ht="19.5" customHeight="1" x14ac:dyDescent="0.15"/>
    <row r="205" customFormat="1" ht="19.5" customHeight="1" x14ac:dyDescent="0.15"/>
    <row r="206" customFormat="1" ht="19.5" customHeight="1" x14ac:dyDescent="0.15"/>
    <row r="207" customFormat="1" ht="19.5" customHeight="1" x14ac:dyDescent="0.15"/>
    <row r="208" customFormat="1" ht="19.5" customHeight="1" x14ac:dyDescent="0.15"/>
    <row r="209" customFormat="1" ht="19.5" customHeight="1" x14ac:dyDescent="0.15"/>
    <row r="210" customFormat="1" ht="19.5" customHeight="1" x14ac:dyDescent="0.15"/>
    <row r="211" customFormat="1" ht="19.5" customHeight="1" x14ac:dyDescent="0.15"/>
    <row r="212" customFormat="1" ht="19.5" customHeight="1" x14ac:dyDescent="0.15"/>
    <row r="213" customFormat="1" ht="19.5" customHeight="1" x14ac:dyDescent="0.15"/>
    <row r="214" customFormat="1" ht="19.5" customHeight="1" x14ac:dyDescent="0.15"/>
    <row r="215" customFormat="1" ht="19.5" customHeight="1" x14ac:dyDescent="0.15"/>
    <row r="216" customFormat="1" ht="19.5" customHeight="1" x14ac:dyDescent="0.15"/>
    <row r="217" customFormat="1" ht="19.5" customHeight="1" x14ac:dyDescent="0.15"/>
    <row r="218" customFormat="1" ht="19.5" customHeight="1" x14ac:dyDescent="0.15"/>
    <row r="219" customFormat="1" ht="19.5" customHeight="1" x14ac:dyDescent="0.15"/>
    <row r="220" customFormat="1" ht="19.5" customHeight="1" x14ac:dyDescent="0.15"/>
    <row r="221" customFormat="1" ht="19.5" customHeight="1" x14ac:dyDescent="0.15"/>
    <row r="222" customFormat="1" ht="19.5" customHeight="1" x14ac:dyDescent="0.15"/>
    <row r="223" customFormat="1" ht="19.5" customHeight="1" x14ac:dyDescent="0.15"/>
    <row r="224" customFormat="1" ht="19.5" customHeight="1" x14ac:dyDescent="0.15"/>
    <row r="225" customFormat="1" ht="19.5" customHeight="1" x14ac:dyDescent="0.15"/>
    <row r="226" customFormat="1" ht="19.5" customHeight="1" x14ac:dyDescent="0.15"/>
    <row r="227" customFormat="1" ht="19.5" customHeight="1" x14ac:dyDescent="0.15"/>
    <row r="228" customFormat="1" ht="19.5" customHeight="1" x14ac:dyDescent="0.15"/>
    <row r="229" customFormat="1" ht="19.5" customHeight="1" x14ac:dyDescent="0.15"/>
    <row r="230" customFormat="1" ht="19.5" customHeight="1" x14ac:dyDescent="0.15"/>
    <row r="231" customFormat="1" ht="19.5" customHeight="1" x14ac:dyDescent="0.15"/>
    <row r="232" customFormat="1" ht="19.5" customHeight="1" x14ac:dyDescent="0.15"/>
    <row r="233" customFormat="1" ht="19.5" customHeight="1" x14ac:dyDescent="0.15"/>
    <row r="234" customFormat="1" ht="19.5" customHeight="1" x14ac:dyDescent="0.15"/>
    <row r="235" customFormat="1" ht="19.5" customHeight="1" x14ac:dyDescent="0.15"/>
    <row r="236" customFormat="1" ht="19.5" customHeight="1" x14ac:dyDescent="0.15"/>
    <row r="237" customFormat="1" ht="19.5" customHeight="1" x14ac:dyDescent="0.15"/>
    <row r="238" customFormat="1" ht="19.5" customHeight="1" x14ac:dyDescent="0.15"/>
    <row r="239" customFormat="1" ht="19.5" customHeight="1" x14ac:dyDescent="0.15"/>
    <row r="240" customFormat="1" ht="19.5" customHeight="1" x14ac:dyDescent="0.15"/>
    <row r="241" customFormat="1" ht="19.5" customHeight="1" x14ac:dyDescent="0.15"/>
    <row r="242" customFormat="1" ht="19.5" customHeight="1" x14ac:dyDescent="0.15"/>
    <row r="243" customFormat="1" ht="19.5" customHeight="1" x14ac:dyDescent="0.15"/>
    <row r="244" customFormat="1" ht="19.5" customHeight="1" x14ac:dyDescent="0.15"/>
    <row r="245" customFormat="1" ht="19.5" customHeight="1" x14ac:dyDescent="0.15"/>
    <row r="246" customFormat="1" ht="19.5" customHeight="1" x14ac:dyDescent="0.15"/>
    <row r="247" customFormat="1" ht="19.5" customHeight="1" x14ac:dyDescent="0.15"/>
    <row r="248" customFormat="1" ht="19.5" customHeight="1" x14ac:dyDescent="0.15"/>
    <row r="249" customFormat="1" ht="19.5" customHeight="1" x14ac:dyDescent="0.15"/>
    <row r="250" customFormat="1" ht="19.5" customHeight="1" x14ac:dyDescent="0.15"/>
    <row r="251" customFormat="1" ht="19.5" customHeight="1" x14ac:dyDescent="0.15"/>
    <row r="252" customFormat="1" ht="19.5" customHeight="1" x14ac:dyDescent="0.15"/>
    <row r="253" customFormat="1" ht="19.5" customHeight="1" x14ac:dyDescent="0.15"/>
    <row r="254" customFormat="1" ht="19.5" customHeight="1" x14ac:dyDescent="0.15"/>
    <row r="255" customFormat="1" ht="19.5" customHeight="1" x14ac:dyDescent="0.15"/>
    <row r="256" customFormat="1" ht="19.5" customHeight="1" x14ac:dyDescent="0.15"/>
    <row r="257" customFormat="1" ht="19.5" customHeight="1" x14ac:dyDescent="0.15"/>
    <row r="258" customFormat="1" ht="19.5" customHeight="1" x14ac:dyDescent="0.15"/>
    <row r="259" customFormat="1" ht="19.5" customHeight="1" x14ac:dyDescent="0.15"/>
    <row r="260" customFormat="1" ht="19.5" customHeight="1" x14ac:dyDescent="0.15"/>
    <row r="261" customFormat="1" ht="19.5" customHeight="1" x14ac:dyDescent="0.15"/>
    <row r="262" customFormat="1" ht="19.5" customHeight="1" x14ac:dyDescent="0.15"/>
    <row r="263" customFormat="1" ht="19.5" customHeight="1" x14ac:dyDescent="0.15"/>
    <row r="264" customFormat="1" ht="19.5" customHeight="1" x14ac:dyDescent="0.15"/>
    <row r="265" customFormat="1" ht="19.5" customHeight="1" x14ac:dyDescent="0.15"/>
    <row r="266" customFormat="1" ht="19.5" customHeight="1" x14ac:dyDescent="0.15"/>
    <row r="267" customFormat="1" ht="19.5" customHeight="1" x14ac:dyDescent="0.15"/>
    <row r="268" customFormat="1" ht="19.5" customHeight="1" x14ac:dyDescent="0.15"/>
    <row r="269" customFormat="1" ht="19.5" customHeight="1" x14ac:dyDescent="0.15"/>
    <row r="270" customFormat="1" ht="19.5" customHeight="1" x14ac:dyDescent="0.15"/>
    <row r="271" customFormat="1" ht="19.5" customHeight="1" x14ac:dyDescent="0.15"/>
    <row r="272" customFormat="1" ht="19.5" customHeight="1" x14ac:dyDescent="0.15"/>
    <row r="273" customFormat="1" ht="19.5" customHeight="1" x14ac:dyDescent="0.15"/>
    <row r="274" customFormat="1" ht="19.5" customHeight="1" x14ac:dyDescent="0.15"/>
    <row r="275" customFormat="1" ht="19.5" customHeight="1" x14ac:dyDescent="0.15"/>
    <row r="276" customFormat="1" ht="19.5" customHeight="1" x14ac:dyDescent="0.15"/>
    <row r="277" customFormat="1" ht="19.5" customHeight="1" x14ac:dyDescent="0.15"/>
    <row r="278" customFormat="1" ht="19.5" customHeight="1" x14ac:dyDescent="0.15"/>
    <row r="279" customFormat="1" ht="19.5" customHeight="1" x14ac:dyDescent="0.15"/>
    <row r="280" customFormat="1" ht="19.5" customHeight="1" x14ac:dyDescent="0.15"/>
    <row r="281" customFormat="1" ht="19.5" customHeight="1" x14ac:dyDescent="0.15"/>
    <row r="282" customFormat="1" ht="19.5" customHeight="1" x14ac:dyDescent="0.15"/>
    <row r="283" customFormat="1" ht="19.5" customHeight="1" x14ac:dyDescent="0.15"/>
    <row r="284" customFormat="1" ht="19.5" customHeight="1" x14ac:dyDescent="0.15"/>
    <row r="285" customFormat="1" ht="19.5" customHeight="1" x14ac:dyDescent="0.15"/>
    <row r="286" customFormat="1" ht="19.5" customHeight="1" x14ac:dyDescent="0.15"/>
    <row r="287" customFormat="1" ht="19.5" customHeight="1" x14ac:dyDescent="0.15"/>
    <row r="288" customFormat="1" ht="19.5" customHeight="1" x14ac:dyDescent="0.15"/>
    <row r="289" customFormat="1" ht="19.5" customHeight="1" x14ac:dyDescent="0.15"/>
    <row r="290" customFormat="1" ht="19.5" customHeight="1" x14ac:dyDescent="0.15"/>
    <row r="291" customFormat="1" ht="19.5" customHeight="1" x14ac:dyDescent="0.15"/>
    <row r="292" customFormat="1" ht="19.5" customHeight="1" x14ac:dyDescent="0.15"/>
    <row r="293" customFormat="1" ht="19.5" customHeight="1" x14ac:dyDescent="0.15"/>
    <row r="294" customFormat="1" ht="19.5" customHeight="1" x14ac:dyDescent="0.15"/>
    <row r="295" customFormat="1" ht="19.5" customHeight="1" x14ac:dyDescent="0.15"/>
    <row r="296" customFormat="1" ht="19.5" customHeight="1" x14ac:dyDescent="0.15"/>
    <row r="297" customFormat="1" ht="19.5" customHeight="1" x14ac:dyDescent="0.15"/>
    <row r="298" customFormat="1" ht="19.5" customHeight="1" x14ac:dyDescent="0.15"/>
    <row r="299" customFormat="1" ht="19.5" customHeight="1" x14ac:dyDescent="0.15"/>
    <row r="300" customFormat="1" ht="19.5" customHeight="1" x14ac:dyDescent="0.15"/>
    <row r="301" customFormat="1" ht="19.5" customHeight="1" x14ac:dyDescent="0.15"/>
    <row r="302" customFormat="1" ht="19.5" customHeight="1" x14ac:dyDescent="0.15"/>
    <row r="303" customFormat="1" ht="19.5" customHeight="1" x14ac:dyDescent="0.15"/>
    <row r="304" customFormat="1" ht="19.5" customHeight="1" x14ac:dyDescent="0.15"/>
    <row r="305" customFormat="1" ht="19.5" customHeight="1" x14ac:dyDescent="0.15"/>
    <row r="306" customFormat="1" ht="19.5" customHeight="1" x14ac:dyDescent="0.15"/>
    <row r="307" customFormat="1" ht="19.5" customHeight="1" x14ac:dyDescent="0.15"/>
    <row r="308" customFormat="1" ht="19.5" customHeight="1" x14ac:dyDescent="0.15"/>
    <row r="309" customFormat="1" ht="19.5" customHeight="1" x14ac:dyDescent="0.15"/>
    <row r="310" customFormat="1" ht="19.5" customHeight="1" x14ac:dyDescent="0.15"/>
    <row r="311" customFormat="1" ht="19.5" customHeight="1" x14ac:dyDescent="0.15"/>
    <row r="312" customFormat="1" ht="19.5" customHeight="1" x14ac:dyDescent="0.15"/>
    <row r="313" customFormat="1" ht="19.5" customHeight="1" x14ac:dyDescent="0.15"/>
    <row r="314" customFormat="1" ht="19.5" customHeight="1" x14ac:dyDescent="0.15"/>
    <row r="315" customFormat="1" ht="19.5" customHeight="1" x14ac:dyDescent="0.15"/>
    <row r="316" customFormat="1" ht="19.5" customHeight="1" x14ac:dyDescent="0.15"/>
    <row r="317" customFormat="1" ht="19.5" customHeight="1" x14ac:dyDescent="0.15"/>
    <row r="318" customFormat="1" ht="19.5" customHeight="1" x14ac:dyDescent="0.15"/>
    <row r="319" customFormat="1" ht="19.5" customHeight="1" x14ac:dyDescent="0.15"/>
    <row r="320" customFormat="1" ht="19.5" customHeight="1" x14ac:dyDescent="0.15"/>
    <row r="321" customFormat="1" ht="19.5" customHeight="1" x14ac:dyDescent="0.15"/>
    <row r="322" customFormat="1" ht="19.5" customHeight="1" x14ac:dyDescent="0.15"/>
    <row r="323" customFormat="1" ht="19.5" customHeight="1" x14ac:dyDescent="0.15"/>
    <row r="324" customFormat="1" ht="19.5" customHeight="1" x14ac:dyDescent="0.15"/>
    <row r="325" customFormat="1" ht="19.5" customHeight="1" x14ac:dyDescent="0.15"/>
    <row r="326" customFormat="1" ht="19.5" customHeight="1" x14ac:dyDescent="0.15"/>
    <row r="327" customFormat="1" ht="19.5" customHeight="1" x14ac:dyDescent="0.15"/>
    <row r="328" customFormat="1" ht="19.5" customHeight="1" x14ac:dyDescent="0.15"/>
    <row r="329" customFormat="1" ht="19.5" customHeight="1" x14ac:dyDescent="0.15"/>
    <row r="330" customFormat="1" ht="19.5" customHeight="1" x14ac:dyDescent="0.15"/>
  </sheetData>
  <mergeCells count="14">
    <mergeCell ref="O3:P3"/>
    <mergeCell ref="J5:K5"/>
    <mergeCell ref="M5:N5"/>
    <mergeCell ref="O5:P5"/>
    <mergeCell ref="A7:N7"/>
    <mergeCell ref="E3:F3"/>
    <mergeCell ref="E4:F4"/>
    <mergeCell ref="A8:N8"/>
    <mergeCell ref="D1:E1"/>
    <mergeCell ref="A3:D3"/>
    <mergeCell ref="A4:D4"/>
    <mergeCell ref="F10:J10"/>
    <mergeCell ref="M3:N3"/>
    <mergeCell ref="E2:F2"/>
  </mergeCells>
  <phoneticPr fontId="37"/>
  <conditionalFormatting sqref="D13:D57">
    <cfRule type="cellIs" dxfId="14" priority="3" stopIfTrue="1" operator="equal">
      <formula>"男"</formula>
    </cfRule>
    <cfRule type="cellIs" dxfId="13" priority="4" stopIfTrue="1" operator="equal">
      <formula>"女"</formula>
    </cfRule>
  </conditionalFormatting>
  <dataValidations xWindow="251" yWindow="604" count="22">
    <dataValidation type="whole" imeMode="off" allowBlank="1" showInputMessage="1" showErrorMessage="1" prompt="自　由　形 ＝１_x000a_背　　　 泳 ＝２_x000a_平　泳　ぎ ＝３_x000a_ﾊﾞﾀﾌﾗｲ　　＝４_x000a_個人ﾒﾄﾞﾚｰ＝５" sqref="T1:T2 V11 V13:V57 R3:R65536 N11:N65536" xr:uid="{00000000-0002-0000-0200-000000000000}">
      <formula1>1</formula1>
      <formula2>5</formula2>
    </dataValidation>
    <dataValidation imeMode="off" allowBlank="1" showInputMessage="1" showErrorMessage="1" prompt="50　　100　　200" sqref="P58:Q65536 P12 T58:T65536 T3:T12 X12" xr:uid="{00000000-0002-0000-0200-00000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" sqref="Q12 U12 Y12" xr:uid="{00000000-0002-0000-0200-000004000000}"/>
    <dataValidation imeMode="off" allowBlank="1" showErrorMessage="1" prompt="入力方法_x000a__x000a_２３秒０１　＝23.01_x000a__x000a_１分を超える場合_x000a_１分　　　　　　 ＝100.00_x000a_１分２秒１３　　＝102.13_x000a_１分１２秒２　　＝112.20" sqref="N6 P6" xr:uid="{00000000-0002-0000-0200-000005000000}"/>
    <dataValidation imeMode="halfKatakana" allowBlank="1" showInputMessage="1" showErrorMessage="1" prompt="半角カタカナで入力" sqref="O7:O11" xr:uid="{00000000-0002-0000-0200-000006000000}"/>
    <dataValidation imeMode="on" allowBlank="1" showInputMessage="1" showErrorMessage="1" prompt="全角で入力してください。姓と名の間はスペースを１文字入れてください。" sqref="E12" xr:uid="{00000000-0002-0000-0200-000007000000}"/>
    <dataValidation imeMode="on" allowBlank="1" showInputMessage="1" showErrorMessage="1" prompt="全角で入力してください。" sqref="K12:L12 E10:E11 A9:B9 A3:A4" xr:uid="{00000000-0002-0000-0200-000008000000}"/>
    <dataValidation imeMode="halfKatakana" allowBlank="1" showInputMessage="1" showErrorMessage="1" prompt="半角で入力してください_x000a_" sqref="M12" xr:uid="{00000000-0002-0000-0200-000009000000}"/>
    <dataValidation imeMode="halfKatakana" allowBlank="1" showInputMessage="1" showErrorMessage="1" prompt="姓と名の間は　スペース　を入れてください。" sqref="G58:G65536 G12 F11:F65536" xr:uid="{00000000-0002-0000-0200-00000B000000}"/>
    <dataValidation imeMode="on" allowBlank="1" showInputMessage="1" showErrorMessage="1" sqref="F9:I9 E11 E3:E4 G3 G4:I4 I3" xr:uid="{00000000-0002-0000-0200-00000C000000}"/>
    <dataValidation type="whole" imeMode="off" allowBlank="1" showInputMessage="1" showErrorMessage="1" prompt="男子＝１　女子＝２" sqref="B1:B2 C10:C65536" xr:uid="{00000000-0002-0000-0200-00000D000000}">
      <formula1>1</formula1>
      <formula2>2</formula2>
    </dataValidation>
    <dataValidation type="whole" imeMode="off" allowBlank="1" showInputMessage="1" showErrorMessage="1" prompt="18_x000a_25_x000a_30_x000a_35_x000a_40_x000a_45_x000a_50_x000a_55_x000a_60_x000a_65_x000a_70_x000a_75_x000a_80_x000a_85_x000a_90_x000a__x000a_" sqref="J58:J65536 J1:J2 J12" xr:uid="{00000000-0002-0000-0200-00000E000000}">
      <formula1>1</formula1>
      <formula2>100</formula2>
    </dataValidation>
    <dataValidation allowBlank="1" showInputMessage="1" showErrorMessage="1" prompt="リレー入力時の選手番号になります。" sqref="A13:A57 B14:B57" xr:uid="{00000000-0002-0000-0200-000010000000}"/>
    <dataValidation imeMode="on" allowBlank="1" showInputMessage="1" showErrorMessage="1" prompt="姓と名に空白スペースを挿入してください_x000a__x000a_" sqref="E13:E57" xr:uid="{00000000-0002-0000-0200-000013000000}"/>
    <dataValidation allowBlank="1" showInputMessage="1" showErrorMessage="1" promptTitle="距離を入力してください" prompt="50_x000a_100_x000a_200_x000a_400_x000a_800(女子のみ）_x000a_1500(男子のみ）" sqref="P13:P57 P11" xr:uid="{00000000-0002-0000-0200-000002000000}"/>
    <dataValidation allowBlank="1" showInputMessage="1" showErrorMessage="1" promptTitle="距離を入力してください。" prompt="50_x000a_100_x000a_200_x000a_400_x000a_800(女子のみ）_x000a_1500(男子のみ）" sqref="T13:T57 X11 X13:X57 T11" xr:uid="{00000000-0002-0000-0200-000003000000}"/>
    <dataValidation imeMode="off" allowBlank="1" showInputMessage="1" showErrorMessage="1" prompt="1991/01/02形式で入力してください。_x000a_" sqref="H11:I65536" xr:uid="{00000000-0002-0000-0200-00000A000000}"/>
    <dataValidation allowBlank="1" showInputMessage="1" showErrorMessage="1" promptTitle="区分を入力してください　区分とは左の2桁です" prompt="18  18-24_x000a_25  25-29_x000a_30  30-34_x000a_35  35-39_x000a_40  40-44_x000a_45  45-49_x000a_50  50-54_x000a_55  55-59_x000a_60  60-64_x000a_65  65-69_x000a_70  70-74_x000a_75  75-79_x000a_80  80-84_x000a_85  85-90_x000a_90  90-95_x000a_95  95-100_x000a__x000a_" sqref="J13:J57 J11" xr:uid="{00000000-0002-0000-0200-00001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_x000a_31分32秒45　　＝3132.45" sqref="Q11 Y11 U11" xr:uid="{00000000-0002-0000-0200-000012000000}"/>
    <dataValidation allowBlank="1" showInputMessage="1" showErrorMessage="1" prompt="公認大会は必要ですが、熊本ﾏｽﾀｰｽﾞ大会は記載不要です" sqref="G13:G57" xr:uid="{906AC215-0DE6-42D9-9500-4A63C4792DD7}"/>
    <dataValidation type="custom" allowBlank="1" showInputMessage="1" showErrorMessage="1" sqref="Q8" xr:uid="{70E87DAC-A03D-49CB-91D9-E1BDEFBD39D7}">
      <formula1>AND(ISNUMBER(Q13)+LEN(Q13)-LEN(SUBSTITUTE(Q13,".",""))=1,OR(Q13&lt;60,Q13&gt;99))</formula1>
    </dataValidation>
    <dataValidation type="custom" imeMode="off" allowBlank="1" showInputMessage="1" showErrorMessage="1" prompt="入力方法   タイムの区切りは　.　です　，（コンマ）はエラー表示されます。また、１分を６０では入力できません。_x000a_２３秒０１　＝23.01_x000a_１分を超える場合_x000a_１分　　　　　　 ＝100.00     １分２秒１３　　＝102.13_x000a_１分１２秒２　　＝112.20   31分32秒45　　＝3132.45" sqref="Y13:Y57 U13:U57 Q13:Q57" xr:uid="{FC64CB2B-509E-4012-9F00-BCC7C9F5374E}">
      <formula1>IF(ISBLANK(Q13),TRUE,AND(ISNUMBER(Q13),NOT(AND(INT(Q13)&gt;=60,INT(Q13)&lt;=99)),Q13=ROUND(Q13,2)))</formula1>
    </dataValidation>
  </dataValidations>
  <pageMargins left="0.78740157480314965" right="0.78740157480314965" top="0.35433070866141736" bottom="0.27559055118110237" header="0.51181102362204722" footer="0.31496062992125984"/>
  <pageSetup paperSize="12" scale="47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57"/>
    <pageSetUpPr fitToPage="1"/>
  </sheetPr>
  <dimension ref="A1:AD45"/>
  <sheetViews>
    <sheetView showGridLines="0" zoomScale="85" zoomScaleNormal="85" zoomScaleSheetLayoutView="100" workbookViewId="0">
      <selection activeCell="G2" sqref="G2"/>
    </sheetView>
  </sheetViews>
  <sheetFormatPr defaultRowHeight="24.75" customHeight="1" x14ac:dyDescent="0.15"/>
  <cols>
    <col min="1" max="1" width="9.25" style="159" customWidth="1"/>
    <col min="2" max="2" width="3.5" style="32" customWidth="1"/>
    <col min="3" max="3" width="12.625" style="32" customWidth="1"/>
    <col min="4" max="4" width="3.75" style="1" customWidth="1"/>
    <col min="5" max="5" width="5.625" customWidth="1"/>
    <col min="6" max="6" width="5.75" customWidth="1"/>
    <col min="7" max="7" width="13" customWidth="1"/>
    <col min="8" max="8" width="9.5" customWidth="1"/>
    <col min="9" max="9" width="9" customWidth="1"/>
    <col min="10" max="10" width="5.25" customWidth="1"/>
    <col min="11" max="11" width="10.125" customWidth="1"/>
    <col min="12" max="12" width="5.625" customWidth="1"/>
    <col min="13" max="13" width="5.125" customWidth="1"/>
    <col min="14" max="14" width="7.125" customWidth="1"/>
    <col min="15" max="15" width="6.375" customWidth="1"/>
    <col min="16" max="16" width="6.375" style="1" customWidth="1"/>
    <col min="17" max="17" width="11.625" customWidth="1"/>
    <col min="18" max="18" width="6.375" style="1" customWidth="1"/>
    <col min="19" max="19" width="7.25" style="1" customWidth="1"/>
    <col min="20" max="20" width="12" customWidth="1"/>
    <col min="21" max="21" width="6.375" style="1" customWidth="1"/>
    <col min="22" max="22" width="7.25" style="1" customWidth="1"/>
    <col min="23" max="23" width="10.625" customWidth="1"/>
    <col min="24" max="24" width="6.375" style="1" customWidth="1"/>
    <col min="25" max="25" width="6.75" style="1" customWidth="1"/>
    <col min="26" max="26" width="10.625" customWidth="1"/>
    <col min="27" max="27" width="6.375" style="1" customWidth="1"/>
    <col min="28" max="28" width="9.25" style="1" customWidth="1"/>
    <col min="29" max="29" width="9" style="34" bestFit="1" customWidth="1"/>
  </cols>
  <sheetData>
    <row r="1" spans="1:30" ht="40.5" customHeight="1" x14ac:dyDescent="0.15">
      <c r="F1" s="1"/>
      <c r="I1" s="152"/>
      <c r="J1" s="154"/>
      <c r="K1" s="154"/>
      <c r="L1" s="155"/>
      <c r="M1" s="292" t="s">
        <v>119</v>
      </c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</row>
    <row r="2" spans="1:30" ht="28.5" customHeight="1" x14ac:dyDescent="0.15">
      <c r="L2" s="115" t="s">
        <v>108</v>
      </c>
      <c r="M2" s="70"/>
      <c r="N2" s="70"/>
      <c r="O2" s="70"/>
      <c r="P2" s="35"/>
      <c r="Q2" s="70"/>
      <c r="AD2" s="1"/>
    </row>
    <row r="3" spans="1:30" ht="24.75" customHeight="1" thickBot="1" x14ac:dyDescent="0.2">
      <c r="A3" s="291" t="s">
        <v>68</v>
      </c>
      <c r="B3" s="291"/>
      <c r="C3" s="291"/>
      <c r="D3" s="291"/>
      <c r="F3" s="61"/>
      <c r="G3" s="62">
        <f>IF(K3="","",大会申込み!$N$9)</f>
        <v>0</v>
      </c>
      <c r="H3" s="88">
        <f>IF(J3="","",大会申込み!$D$8)</f>
        <v>0</v>
      </c>
      <c r="I3" s="62">
        <f>IF(K3="","",大会申込み!$N$8)</f>
        <v>0</v>
      </c>
      <c r="J3" s="62">
        <v>3</v>
      </c>
      <c r="K3" s="63" t="str">
        <f>IF(J3="","",IF(J3=1,"男子",IF(J3=2,"女子","混合")))</f>
        <v>混合</v>
      </c>
      <c r="L3" s="62">
        <v>120</v>
      </c>
      <c r="M3" s="62">
        <v>6</v>
      </c>
      <c r="N3" s="62" t="str">
        <f>IF(M3="","",IF(M3=6,"ﾌﾘｰﾘﾚｰ","ﾒﾄﾞﾚｰﾘﾚｰ"))</f>
        <v>ﾌﾘｰﾘﾚｰ</v>
      </c>
      <c r="O3" s="62">
        <v>200</v>
      </c>
      <c r="P3" s="62"/>
      <c r="Q3" s="64" t="s">
        <v>84</v>
      </c>
      <c r="R3" s="63">
        <v>20</v>
      </c>
      <c r="S3" s="65"/>
      <c r="T3" s="64" t="s">
        <v>85</v>
      </c>
      <c r="U3" s="63">
        <v>50</v>
      </c>
      <c r="V3" s="65"/>
      <c r="W3" s="64" t="s">
        <v>86</v>
      </c>
      <c r="X3" s="63">
        <v>40</v>
      </c>
      <c r="Y3" s="65"/>
      <c r="Z3" s="64" t="s">
        <v>87</v>
      </c>
      <c r="AA3" s="63">
        <v>30</v>
      </c>
      <c r="AB3" s="89">
        <f t="shared" ref="AB3:AC44" si="0">IF(R3="","",R3+U3+X3+AA3)</f>
        <v>140</v>
      </c>
      <c r="AC3" s="89">
        <v>105</v>
      </c>
    </row>
    <row r="4" spans="1:30" ht="40.5" customHeight="1" thickBot="1" x14ac:dyDescent="0.2">
      <c r="A4" s="160">
        <f>個人種目!A13</f>
        <v>1</v>
      </c>
      <c r="B4" s="157" t="str">
        <f>個人種目!D13</f>
        <v/>
      </c>
      <c r="C4" s="157" t="str">
        <f>IF(B4="","",個人種目!E13)</f>
        <v/>
      </c>
      <c r="D4" s="156" t="str">
        <f>個人種目!I13</f>
        <v/>
      </c>
      <c r="E4" s="33"/>
      <c r="F4" s="122" t="s">
        <v>69</v>
      </c>
      <c r="G4" s="123" t="s">
        <v>70</v>
      </c>
      <c r="H4" s="124" t="s">
        <v>3</v>
      </c>
      <c r="I4" s="124" t="s">
        <v>71</v>
      </c>
      <c r="J4" s="124" t="s">
        <v>51</v>
      </c>
      <c r="K4" s="124" t="s">
        <v>88</v>
      </c>
      <c r="L4" s="124" t="s">
        <v>73</v>
      </c>
      <c r="M4" s="124" t="s">
        <v>74</v>
      </c>
      <c r="N4" s="124" t="s">
        <v>60</v>
      </c>
      <c r="O4" s="124" t="s">
        <v>62</v>
      </c>
      <c r="P4" s="124" t="s">
        <v>75</v>
      </c>
      <c r="Q4" s="124" t="s">
        <v>76</v>
      </c>
      <c r="R4" s="124" t="s">
        <v>77</v>
      </c>
      <c r="S4" s="124" t="s">
        <v>75</v>
      </c>
      <c r="T4" s="124" t="s">
        <v>78</v>
      </c>
      <c r="U4" s="124" t="s">
        <v>79</v>
      </c>
      <c r="V4" s="124" t="s">
        <v>75</v>
      </c>
      <c r="W4" s="124" t="s">
        <v>80</v>
      </c>
      <c r="X4" s="124" t="s">
        <v>81</v>
      </c>
      <c r="Y4" s="124" t="s">
        <v>75</v>
      </c>
      <c r="Z4" s="124" t="s">
        <v>82</v>
      </c>
      <c r="AA4" s="124" t="s">
        <v>72</v>
      </c>
      <c r="AB4" s="125" t="s">
        <v>83</v>
      </c>
      <c r="AC4" s="125" t="s">
        <v>124</v>
      </c>
    </row>
    <row r="5" spans="1:30" ht="24.75" customHeight="1" thickBot="1" x14ac:dyDescent="0.2">
      <c r="A5" s="160">
        <f>個人種目!A14</f>
        <v>2</v>
      </c>
      <c r="B5" s="157" t="str">
        <f>個人種目!D14</f>
        <v/>
      </c>
      <c r="C5" s="157" t="str">
        <f>IF(B5="","",個人種目!E14)</f>
        <v/>
      </c>
      <c r="D5" s="156" t="str">
        <f>個人種目!I14</f>
        <v/>
      </c>
      <c r="F5" s="126">
        <v>1</v>
      </c>
      <c r="G5" s="88" t="str">
        <f>IF(J5="","",大会申込み!$N$9)</f>
        <v/>
      </c>
      <c r="H5" s="88" t="str">
        <f>IF(J5="","",大会申込み!$D$8)</f>
        <v/>
      </c>
      <c r="I5" s="88" t="str">
        <f>IF(K5="","",大会申込み!$N$8)</f>
        <v/>
      </c>
      <c r="J5" s="117"/>
      <c r="K5" s="89" t="str">
        <f t="shared" ref="K5:K13" si="1">IF(J5="","",IF(J5=1,"男子",IF(J5=2,"女子","混合")))</f>
        <v/>
      </c>
      <c r="L5" s="120"/>
      <c r="M5" s="117"/>
      <c r="N5" s="91" t="str">
        <f t="shared" ref="N5" si="2">IF(M5="","",IF(M5=6,"ﾌﾘｰﾘﾚｰ","ﾒﾄﾞﾚｰﾘﾚｰ"))</f>
        <v/>
      </c>
      <c r="O5" s="117"/>
      <c r="P5" s="117"/>
      <c r="Q5" s="93" t="str">
        <f>IF(P5="","",LOOKUP(P5,個人種目!$A$13:$A$57,個人種目!$E$13:$E$57))</f>
        <v/>
      </c>
      <c r="R5" s="89" t="str">
        <f>IF(P5="","",LOOKUP(P5,個人種目!$A$13:$A$57,個人種目!$I$13:$I$57))</f>
        <v/>
      </c>
      <c r="S5" s="116"/>
      <c r="T5" s="93" t="str">
        <f>IF(S5="","",LOOKUP(S5,個人種目!$A$13:$A$57,個人種目!$E$13:$E$57))</f>
        <v/>
      </c>
      <c r="U5" s="89" t="str">
        <f>IF(S5="","",LOOKUP(S5,個人種目!$A$13:$A$57,個人種目!$I$13:$I$57))</f>
        <v/>
      </c>
      <c r="V5" s="116"/>
      <c r="W5" s="93" t="str">
        <f>IF(V5="","",LOOKUP(V5,個人種目!$A$13:$A$57,個人種目!$E$13:$E$57))</f>
        <v/>
      </c>
      <c r="X5" s="89" t="str">
        <f>IF(V5="","",LOOKUP(V5,個人種目!$A$13:$A$57,個人種目!$I$13:$I$57))</f>
        <v/>
      </c>
      <c r="Y5" s="116"/>
      <c r="Z5" s="93" t="str">
        <f>IF(Y5="","",LOOKUP(Y5,個人種目!$A$13:$A$57,個人種目!$E$13:$E$57))</f>
        <v/>
      </c>
      <c r="AA5" s="89" t="str">
        <f>IF(Y5="","",LOOKUP(Y5,個人種目!$A$13:$A$57,個人種目!$I$13:$I$57))</f>
        <v/>
      </c>
      <c r="AB5" s="89" t="str">
        <f t="shared" si="0"/>
        <v/>
      </c>
      <c r="AC5" s="116"/>
    </row>
    <row r="6" spans="1:30" ht="24.75" customHeight="1" thickBot="1" x14ac:dyDescent="0.2">
      <c r="A6" s="160">
        <f>個人種目!A15</f>
        <v>3</v>
      </c>
      <c r="B6" s="157" t="str">
        <f>個人種目!D15</f>
        <v/>
      </c>
      <c r="C6" s="157" t="str">
        <f>IF(B6="","",個人種目!E15)</f>
        <v/>
      </c>
      <c r="D6" s="156" t="str">
        <f>個人種目!I15</f>
        <v/>
      </c>
      <c r="F6" s="126">
        <v>2</v>
      </c>
      <c r="G6" s="88" t="str">
        <f>IF(J6="","",大会申込み!$N$9)</f>
        <v/>
      </c>
      <c r="H6" s="88" t="str">
        <f>IF(J6="","",大会申込み!$D$8)</f>
        <v/>
      </c>
      <c r="I6" s="88" t="str">
        <f>IF(K6="","",大会申込み!$N$8)</f>
        <v/>
      </c>
      <c r="J6" s="117"/>
      <c r="K6" s="89" t="str">
        <f t="shared" si="1"/>
        <v/>
      </c>
      <c r="L6" s="120"/>
      <c r="M6" s="117"/>
      <c r="N6" s="91" t="str">
        <f t="shared" ref="N6:N13" si="3">IF(M6="","",IF(M6=6,"ﾌﾘｰﾘﾚｰ","ﾒﾄﾞﾚｰﾘﾚｰ"))</f>
        <v/>
      </c>
      <c r="O6" s="117"/>
      <c r="P6" s="117"/>
      <c r="Q6" s="93" t="str">
        <f>IF(P6="","",LOOKUP(P6,個人種目!$A$13:$A$57,個人種目!$E$13:$E$57))</f>
        <v/>
      </c>
      <c r="R6" s="89" t="str">
        <f>IF(P6="","",LOOKUP(P6,個人種目!$A$13:$A$57,個人種目!$I$13:$I$57))</f>
        <v/>
      </c>
      <c r="S6" s="116"/>
      <c r="T6" s="93" t="str">
        <f>IF(S6="","",LOOKUP(S6,個人種目!$A$13:$A$57,個人種目!$E$13:$E$57))</f>
        <v/>
      </c>
      <c r="U6" s="89" t="str">
        <f>IF(S6="","",LOOKUP(S6,個人種目!$A$13:$A$57,個人種目!$I$13:$I$57))</f>
        <v/>
      </c>
      <c r="V6" s="116"/>
      <c r="W6" s="93" t="str">
        <f>IF(V6="","",LOOKUP(V6,個人種目!$A$13:$A$57,個人種目!$E$13:$E$57))</f>
        <v/>
      </c>
      <c r="X6" s="89" t="str">
        <f>IF(V6="","",LOOKUP(V6,個人種目!$A$13:$A$57,個人種目!$I$13:$I$57))</f>
        <v/>
      </c>
      <c r="Y6" s="116"/>
      <c r="Z6" s="93" t="str">
        <f>IF(Y6="","",LOOKUP(Y6,個人種目!$A$13:$A$57,個人種目!$E$13:$E$57))</f>
        <v/>
      </c>
      <c r="AA6" s="89" t="str">
        <f>IF(Y6="","",LOOKUP(Y6,個人種目!$A$13:$A$57,個人種目!$I$13:$I$57))</f>
        <v/>
      </c>
      <c r="AB6" s="89" t="str">
        <f t="shared" si="0"/>
        <v/>
      </c>
      <c r="AC6" s="116"/>
    </row>
    <row r="7" spans="1:30" ht="24.75" customHeight="1" thickBot="1" x14ac:dyDescent="0.2">
      <c r="A7" s="160">
        <f>個人種目!A16</f>
        <v>4</v>
      </c>
      <c r="B7" s="157" t="str">
        <f>個人種目!D16</f>
        <v/>
      </c>
      <c r="C7" s="157" t="str">
        <f>IF(B7="","",個人種目!E16)</f>
        <v/>
      </c>
      <c r="D7" s="156" t="str">
        <f>個人種目!I16</f>
        <v/>
      </c>
      <c r="F7" s="126">
        <v>3</v>
      </c>
      <c r="G7" s="88" t="str">
        <f>IF(J7="","",大会申込み!$N$9)</f>
        <v/>
      </c>
      <c r="H7" s="88" t="str">
        <f>IF(J7="","",大会申込み!$D$8)</f>
        <v/>
      </c>
      <c r="I7" s="88" t="str">
        <f>IF(K7="","",大会申込み!$N$8)</f>
        <v/>
      </c>
      <c r="J7" s="117"/>
      <c r="K7" s="89" t="str">
        <f t="shared" si="1"/>
        <v/>
      </c>
      <c r="L7" s="120"/>
      <c r="M7" s="117"/>
      <c r="N7" s="91" t="str">
        <f t="shared" si="3"/>
        <v/>
      </c>
      <c r="O7" s="117"/>
      <c r="P7" s="117"/>
      <c r="Q7" s="93" t="str">
        <f>IF(P7="","",LOOKUP(P7,個人種目!$A$13:$A$57,個人種目!$E$13:$E$57))</f>
        <v/>
      </c>
      <c r="R7" s="89" t="str">
        <f>IF(P7="","",LOOKUP(P7,個人種目!$A$13:$A$57,個人種目!$I$13:$I$57))</f>
        <v/>
      </c>
      <c r="S7" s="116"/>
      <c r="T7" s="93" t="str">
        <f>IF(S7="","",LOOKUP(S7,個人種目!$A$13:$A$57,個人種目!$E$13:$E$57))</f>
        <v/>
      </c>
      <c r="U7" s="89" t="str">
        <f>IF(S7="","",LOOKUP(S7,個人種目!$A$13:$A$57,個人種目!$I$13:$I$57))</f>
        <v/>
      </c>
      <c r="V7" s="116"/>
      <c r="W7" s="93" t="str">
        <f>IF(V7="","",LOOKUP(V7,個人種目!$A$13:$A$57,個人種目!$E$13:$E$57))</f>
        <v/>
      </c>
      <c r="X7" s="89" t="str">
        <f>IF(V7="","",LOOKUP(V7,個人種目!$A$13:$A$57,個人種目!$I$13:$I$57))</f>
        <v/>
      </c>
      <c r="Y7" s="116"/>
      <c r="Z7" s="93" t="str">
        <f>IF(Y7="","",LOOKUP(Y7,個人種目!$A$13:$A$57,個人種目!$E$13:$E$57))</f>
        <v/>
      </c>
      <c r="AA7" s="89" t="str">
        <f>IF(Y7="","",LOOKUP(Y7,個人種目!$A$13:$A$57,個人種目!$I$13:$I$57))</f>
        <v/>
      </c>
      <c r="AB7" s="89" t="str">
        <f t="shared" si="0"/>
        <v/>
      </c>
      <c r="AC7" s="116"/>
    </row>
    <row r="8" spans="1:30" ht="24.75" customHeight="1" thickBot="1" x14ac:dyDescent="0.2">
      <c r="A8" s="160">
        <f>個人種目!A17</f>
        <v>5</v>
      </c>
      <c r="B8" s="157" t="str">
        <f>個人種目!D17</f>
        <v/>
      </c>
      <c r="C8" s="157" t="str">
        <f>IF(B8="","",個人種目!E17)</f>
        <v/>
      </c>
      <c r="D8" s="156" t="str">
        <f>個人種目!I17</f>
        <v/>
      </c>
      <c r="F8" s="126">
        <v>4</v>
      </c>
      <c r="G8" s="88" t="str">
        <f>IF(J8="","",大会申込み!$N$9)</f>
        <v/>
      </c>
      <c r="H8" s="88" t="str">
        <f>IF(J8="","",大会申込み!$D$8)</f>
        <v/>
      </c>
      <c r="I8" s="88" t="str">
        <f>IF(K8="","",大会申込み!$N$8)</f>
        <v/>
      </c>
      <c r="J8" s="117"/>
      <c r="K8" s="89" t="str">
        <f t="shared" si="1"/>
        <v/>
      </c>
      <c r="L8" s="120"/>
      <c r="M8" s="117"/>
      <c r="N8" s="91" t="str">
        <f t="shared" si="3"/>
        <v/>
      </c>
      <c r="O8" s="117"/>
      <c r="P8" s="117"/>
      <c r="Q8" s="93" t="str">
        <f>IF(P8="","",LOOKUP(P8,個人種目!$A$13:$A$57,個人種目!$E$13:$E$57))</f>
        <v/>
      </c>
      <c r="R8" s="89" t="str">
        <f>IF(P8="","",LOOKUP(P8,個人種目!$A$13:$A$57,個人種目!$I$13:$I$57))</f>
        <v/>
      </c>
      <c r="S8" s="116"/>
      <c r="T8" s="89" t="str">
        <f>IF(S8="","",LOOKUP(S8,個人種目!$A$13:$A$57,個人種目!$E$13:$E$57))</f>
        <v/>
      </c>
      <c r="U8" s="89" t="str">
        <f>IF(S8="","",LOOKUP(S8,個人種目!$A$13:$A$57,個人種目!$I$13:$I$57))</f>
        <v/>
      </c>
      <c r="V8" s="116"/>
      <c r="W8" s="93" t="str">
        <f>IF(V8="","",LOOKUP(V8,個人種目!$A$13:$A$57,個人種目!$E$13:$E$57))</f>
        <v/>
      </c>
      <c r="X8" s="89" t="str">
        <f>IF(V8="","",LOOKUP(V8,個人種目!$A$13:$A$57,個人種目!$I$13:$I$57))</f>
        <v/>
      </c>
      <c r="Y8" s="116"/>
      <c r="Z8" s="93" t="str">
        <f>IF(Y8="","",LOOKUP(Y8,個人種目!$A$13:$A$57,個人種目!$E$13:$E$57))</f>
        <v/>
      </c>
      <c r="AA8" s="89" t="str">
        <f>IF(Y8="","",LOOKUP(Y8,個人種目!$A$13:$A$57,個人種目!$I$13:$I$57))</f>
        <v/>
      </c>
      <c r="AB8" s="89" t="str">
        <f t="shared" si="0"/>
        <v/>
      </c>
      <c r="AC8" s="116"/>
    </row>
    <row r="9" spans="1:30" ht="24.75" customHeight="1" thickBot="1" x14ac:dyDescent="0.2">
      <c r="A9" s="160">
        <f>個人種目!A18</f>
        <v>6</v>
      </c>
      <c r="B9" s="157" t="str">
        <f>個人種目!D18</f>
        <v/>
      </c>
      <c r="C9" s="157" t="str">
        <f>IF(B9="","",個人種目!E18)</f>
        <v/>
      </c>
      <c r="D9" s="156" t="str">
        <f>個人種目!I18</f>
        <v/>
      </c>
      <c r="F9" s="126">
        <v>5</v>
      </c>
      <c r="G9" s="88" t="str">
        <f>IF(J9="","",大会申込み!$N$9)</f>
        <v/>
      </c>
      <c r="H9" s="88" t="str">
        <f>IF(J9="","",大会申込み!$D$8)</f>
        <v/>
      </c>
      <c r="I9" s="88" t="str">
        <f>IF(K9="","",大会申込み!$N$8)</f>
        <v/>
      </c>
      <c r="J9" s="117"/>
      <c r="K9" s="89" t="str">
        <f t="shared" si="1"/>
        <v/>
      </c>
      <c r="L9" s="120"/>
      <c r="M9" s="117"/>
      <c r="N9" s="91" t="str">
        <f t="shared" si="3"/>
        <v/>
      </c>
      <c r="O9" s="117"/>
      <c r="P9" s="117"/>
      <c r="Q9" s="93" t="str">
        <f>IF(P9="","",LOOKUP(P9,個人種目!$A$13:$A$57,個人種目!$E$13:$E$57))</f>
        <v/>
      </c>
      <c r="R9" s="89" t="str">
        <f>IF(P9="","",LOOKUP(P9,個人種目!$A$13:$A$57,個人種目!$I$13:$I$57))</f>
        <v/>
      </c>
      <c r="S9" s="116"/>
      <c r="T9" s="93" t="str">
        <f>IF(S9="","",LOOKUP(S9,個人種目!$A$13:$A$57,個人種目!$E$13:$E$57))</f>
        <v/>
      </c>
      <c r="U9" s="89" t="str">
        <f>IF(S9="","",LOOKUP(S9,個人種目!$A$13:$A$57,個人種目!$I$13:$I$57))</f>
        <v/>
      </c>
      <c r="V9" s="116"/>
      <c r="W9" s="93" t="str">
        <f>IF(V9="","",LOOKUP(V9,個人種目!$A$13:$A$57,個人種目!$E$13:$E$57))</f>
        <v/>
      </c>
      <c r="X9" s="89" t="str">
        <f>IF(V9="","",LOOKUP(V9,個人種目!$A$13:$A$57,個人種目!$I$13:$I$57))</f>
        <v/>
      </c>
      <c r="Y9" s="116"/>
      <c r="Z9" s="93" t="str">
        <f>IF(Y9="","",LOOKUP(Y9,個人種目!$A$13:$A$57,個人種目!$E$13:$E$57))</f>
        <v/>
      </c>
      <c r="AA9" s="89" t="str">
        <f>IF(Y9="","",LOOKUP(Y9,個人種目!$A$13:$A$57,個人種目!$I$13:$I$57))</f>
        <v/>
      </c>
      <c r="AB9" s="89" t="str">
        <f t="shared" si="0"/>
        <v/>
      </c>
      <c r="AC9" s="116"/>
    </row>
    <row r="10" spans="1:30" ht="24.75" customHeight="1" thickBot="1" x14ac:dyDescent="0.2">
      <c r="A10" s="160">
        <f>個人種目!A19</f>
        <v>7</v>
      </c>
      <c r="B10" s="157" t="str">
        <f>個人種目!D19</f>
        <v/>
      </c>
      <c r="C10" s="157" t="str">
        <f>IF(B10="","",個人種目!E19)</f>
        <v/>
      </c>
      <c r="D10" s="156" t="str">
        <f>個人種目!I19</f>
        <v/>
      </c>
      <c r="F10" s="126">
        <v>6</v>
      </c>
      <c r="G10" s="88" t="str">
        <f>IF(J10="","",大会申込み!$N$9)</f>
        <v/>
      </c>
      <c r="H10" s="88" t="str">
        <f>IF(J10="","",大会申込み!$D$8)</f>
        <v/>
      </c>
      <c r="I10" s="88" t="str">
        <f>IF(K10="","",大会申込み!$N$8)</f>
        <v/>
      </c>
      <c r="J10" s="117"/>
      <c r="K10" s="89" t="str">
        <f t="shared" si="1"/>
        <v/>
      </c>
      <c r="L10" s="120"/>
      <c r="M10" s="117"/>
      <c r="N10" s="91" t="str">
        <f t="shared" si="3"/>
        <v/>
      </c>
      <c r="O10" s="117"/>
      <c r="P10" s="117"/>
      <c r="Q10" s="93" t="str">
        <f>IF(P10="","",LOOKUP(P10,個人種目!$A$13:$A$57,個人種目!$E$13:$E$57))</f>
        <v/>
      </c>
      <c r="R10" s="89" t="str">
        <f>IF(P10="","",LOOKUP(P10,個人種目!$A$13:$A$57,個人種目!$I$13:$I$57))</f>
        <v/>
      </c>
      <c r="S10" s="116"/>
      <c r="T10" s="93" t="str">
        <f>IF(S10="","",LOOKUP(S10,個人種目!$A$13:$A$57,個人種目!$E$13:$E$57))</f>
        <v/>
      </c>
      <c r="U10" s="89" t="str">
        <f>IF(S10="","",LOOKUP(S10,個人種目!$A$13:$A$57,個人種目!$I$13:$I$57))</f>
        <v/>
      </c>
      <c r="V10" s="116"/>
      <c r="W10" s="93" t="str">
        <f>IF(V10="","",LOOKUP(V10,個人種目!$A$13:$A$57,個人種目!$E$13:$E$57))</f>
        <v/>
      </c>
      <c r="X10" s="89" t="str">
        <f>IF(V10="","",LOOKUP(V10,個人種目!$A$13:$A$57,個人種目!$I$13:$I$57))</f>
        <v/>
      </c>
      <c r="Y10" s="116"/>
      <c r="Z10" s="93" t="str">
        <f>IF(Y10="","",LOOKUP(Y10,個人種目!$A$13:$A$57,個人種目!$E$13:$E$57))</f>
        <v/>
      </c>
      <c r="AA10" s="89" t="str">
        <f>IF(Y10="","",LOOKUP(Y10,個人種目!$A$13:$A$57,個人種目!$I$13:$I$57))</f>
        <v/>
      </c>
      <c r="AB10" s="89" t="str">
        <f t="shared" si="0"/>
        <v/>
      </c>
      <c r="AC10" s="116"/>
    </row>
    <row r="11" spans="1:30" ht="24.75" customHeight="1" thickBot="1" x14ac:dyDescent="0.2">
      <c r="A11" s="160">
        <f>個人種目!A20</f>
        <v>8</v>
      </c>
      <c r="B11" s="157" t="str">
        <f>個人種目!D20</f>
        <v/>
      </c>
      <c r="C11" s="157" t="str">
        <f>IF(B11="","",個人種目!E20)</f>
        <v/>
      </c>
      <c r="D11" s="156" t="str">
        <f>個人種目!I20</f>
        <v/>
      </c>
      <c r="F11" s="126">
        <v>7</v>
      </c>
      <c r="G11" s="88" t="str">
        <f>IF(J11="","",大会申込み!$N$9)</f>
        <v/>
      </c>
      <c r="H11" s="88" t="str">
        <f>IF(J11="","",大会申込み!$D$8)</f>
        <v/>
      </c>
      <c r="I11" s="88" t="str">
        <f>IF(K11="","",大会申込み!$N$8)</f>
        <v/>
      </c>
      <c r="J11" s="117"/>
      <c r="K11" s="89" t="str">
        <f t="shared" si="1"/>
        <v/>
      </c>
      <c r="L11" s="120"/>
      <c r="M11" s="117"/>
      <c r="N11" s="91" t="str">
        <f t="shared" si="3"/>
        <v/>
      </c>
      <c r="O11" s="117"/>
      <c r="P11" s="117"/>
      <c r="Q11" s="93" t="str">
        <f>IF(P11="","",LOOKUP(P11,個人種目!$A$13:$A$57,個人種目!$E$13:$E$57))</f>
        <v/>
      </c>
      <c r="R11" s="89" t="str">
        <f>IF(P11="","",LOOKUP(P11,個人種目!$A$13:$A$57,個人種目!$I$13:$I$57))</f>
        <v/>
      </c>
      <c r="S11" s="116"/>
      <c r="T11" s="93" t="str">
        <f>IF(S11="","",LOOKUP(S11,個人種目!$A$13:$A$57,個人種目!$E$13:$E$57))</f>
        <v/>
      </c>
      <c r="U11" s="89" t="str">
        <f>IF(S11="","",LOOKUP(S11,個人種目!$A$13:$A$57,個人種目!$I$13:$I$57))</f>
        <v/>
      </c>
      <c r="V11" s="116"/>
      <c r="W11" s="93" t="str">
        <f>IF(V11="","",LOOKUP(V11,個人種目!$A$13:$A$57,個人種目!$E$13:$E$57))</f>
        <v/>
      </c>
      <c r="X11" s="89" t="str">
        <f>IF(V11="","",LOOKUP(V11,個人種目!$A$13:$A$57,個人種目!$I$13:$I$57))</f>
        <v/>
      </c>
      <c r="Y11" s="116"/>
      <c r="Z11" s="93" t="str">
        <f>IF(Y11="","",LOOKUP(Y11,個人種目!$A$13:$A$57,個人種目!$E$13:$E$57))</f>
        <v/>
      </c>
      <c r="AA11" s="89" t="str">
        <f>IF(Y11="","",LOOKUP(Y11,個人種目!$A$13:$A$57,個人種目!$I$13:$I$57))</f>
        <v/>
      </c>
      <c r="AB11" s="89" t="str">
        <f t="shared" si="0"/>
        <v/>
      </c>
      <c r="AC11" s="116"/>
    </row>
    <row r="12" spans="1:30" ht="24.75" customHeight="1" thickBot="1" x14ac:dyDescent="0.2">
      <c r="A12" s="160">
        <f>個人種目!A21</f>
        <v>9</v>
      </c>
      <c r="B12" s="157" t="str">
        <f>個人種目!D21</f>
        <v/>
      </c>
      <c r="C12" s="157" t="str">
        <f>IF(B12="","",個人種目!E21)</f>
        <v/>
      </c>
      <c r="D12" s="156" t="str">
        <f>個人種目!I21</f>
        <v/>
      </c>
      <c r="F12" s="126">
        <v>8</v>
      </c>
      <c r="G12" s="88" t="str">
        <f>IF(J12="","",大会申込み!$N$9)</f>
        <v/>
      </c>
      <c r="H12" s="88" t="str">
        <f>IF(J12="","",大会申込み!$D$8)</f>
        <v/>
      </c>
      <c r="I12" s="88" t="str">
        <f>IF(K12="","",大会申込み!$N$8)</f>
        <v/>
      </c>
      <c r="J12" s="117"/>
      <c r="K12" s="89" t="str">
        <f t="shared" si="1"/>
        <v/>
      </c>
      <c r="L12" s="120"/>
      <c r="M12" s="117"/>
      <c r="N12" s="91" t="str">
        <f t="shared" si="3"/>
        <v/>
      </c>
      <c r="O12" s="117"/>
      <c r="P12" s="117"/>
      <c r="Q12" s="93" t="str">
        <f>IF(P12="","",LOOKUP(P12,個人種目!$A$13:$A$57,個人種目!$E$13:$E$57))</f>
        <v/>
      </c>
      <c r="R12" s="89" t="str">
        <f>IF(P12="","",LOOKUP(P12,個人種目!$A$13:$A$57,個人種目!$I$13:$I$57))</f>
        <v/>
      </c>
      <c r="S12" s="116"/>
      <c r="T12" s="93" t="str">
        <f>IF(S12="","",LOOKUP(S12,個人種目!$A$13:$A$57,個人種目!$E$13:$E$57))</f>
        <v/>
      </c>
      <c r="U12" s="89" t="str">
        <f>IF(S12="","",LOOKUP(S12,個人種目!$A$13:$A$57,個人種目!$I$13:$I$57))</f>
        <v/>
      </c>
      <c r="V12" s="116"/>
      <c r="W12" s="93" t="str">
        <f>IF(V12="","",LOOKUP(V12,個人種目!$A$13:$A$57,個人種目!$E$13:$E$57))</f>
        <v/>
      </c>
      <c r="X12" s="89" t="str">
        <f>IF(V12="","",LOOKUP(V12,個人種目!$A$13:$A$57,個人種目!$I$13:$I$57))</f>
        <v/>
      </c>
      <c r="Y12" s="116"/>
      <c r="Z12" s="93" t="str">
        <f>IF(Y12="","",LOOKUP(Y12,個人種目!$A$13:$A$57,個人種目!$E$13:$E$57))</f>
        <v/>
      </c>
      <c r="AA12" s="89" t="str">
        <f>IF(Y12="","",LOOKUP(Y12,個人種目!$A$13:$A$57,個人種目!$I$13:$I$57))</f>
        <v/>
      </c>
      <c r="AB12" s="89" t="str">
        <f t="shared" si="0"/>
        <v/>
      </c>
      <c r="AC12" s="116"/>
    </row>
    <row r="13" spans="1:30" ht="24.75" customHeight="1" thickBot="1" x14ac:dyDescent="0.2">
      <c r="A13" s="160">
        <f>個人種目!A22</f>
        <v>10</v>
      </c>
      <c r="B13" s="157" t="str">
        <f>個人種目!D22</f>
        <v/>
      </c>
      <c r="C13" s="157" t="str">
        <f>IF(B13="","",個人種目!E22)</f>
        <v/>
      </c>
      <c r="D13" s="156" t="str">
        <f>個人種目!I22</f>
        <v/>
      </c>
      <c r="F13" s="126">
        <v>9</v>
      </c>
      <c r="G13" s="88" t="str">
        <f>IF(J13="","",大会申込み!$N$9)</f>
        <v/>
      </c>
      <c r="H13" s="88" t="str">
        <f>IF(J13="","",大会申込み!$D$8)</f>
        <v/>
      </c>
      <c r="I13" s="88" t="str">
        <f>IF(K13="","",大会申込み!$N$8)</f>
        <v/>
      </c>
      <c r="J13" s="117"/>
      <c r="K13" s="89" t="str">
        <f t="shared" si="1"/>
        <v/>
      </c>
      <c r="L13" s="120"/>
      <c r="M13" s="117"/>
      <c r="N13" s="91" t="str">
        <f t="shared" si="3"/>
        <v/>
      </c>
      <c r="O13" s="117"/>
      <c r="P13" s="117"/>
      <c r="Q13" s="93" t="str">
        <f>IF(P13="","",LOOKUP(P13,個人種目!$A$13:$A$57,個人種目!$E$13:$E$57))</f>
        <v/>
      </c>
      <c r="R13" s="89" t="str">
        <f>IF(P13="","",LOOKUP(P13,個人種目!$A$13:$A$57,個人種目!$I$13:$I$57))</f>
        <v/>
      </c>
      <c r="S13" s="116"/>
      <c r="T13" s="93" t="str">
        <f>IF(S13="","",LOOKUP(S13,個人種目!$A$13:$A$57,個人種目!$E$13:$E$57))</f>
        <v/>
      </c>
      <c r="U13" s="89" t="str">
        <f>IF(S13="","",LOOKUP(S13,個人種目!$A$13:$A$57,個人種目!$I$13:$I$57))</f>
        <v/>
      </c>
      <c r="V13" s="116"/>
      <c r="W13" s="93" t="str">
        <f>IF(V13="","",LOOKUP(V13,個人種目!$A$13:$A$57,個人種目!$E$13:$E$57))</f>
        <v/>
      </c>
      <c r="X13" s="89" t="str">
        <f>IF(V13="","",LOOKUP(V13,個人種目!$A$13:$A$57,個人種目!$I$13:$I$57))</f>
        <v/>
      </c>
      <c r="Y13" s="116"/>
      <c r="Z13" s="93" t="str">
        <f>IF(Y13="","",LOOKUP(Y13,個人種目!$A$13:$A$57,個人種目!$E$13:$E$57))</f>
        <v/>
      </c>
      <c r="AA13" s="89" t="str">
        <f>IF(Y13="","",LOOKUP(Y13,個人種目!$A$13:$A$57,個人種目!$I$13:$I$57))</f>
        <v/>
      </c>
      <c r="AB13" s="89" t="str">
        <f t="shared" si="0"/>
        <v/>
      </c>
      <c r="AC13" s="116"/>
    </row>
    <row r="14" spans="1:30" ht="24.75" customHeight="1" thickBot="1" x14ac:dyDescent="0.2">
      <c r="A14" s="160">
        <f>個人種目!A23</f>
        <v>11</v>
      </c>
      <c r="B14" s="157" t="str">
        <f>個人種目!D23</f>
        <v/>
      </c>
      <c r="C14" s="157" t="str">
        <f>IF(B14="","",個人種目!E23)</f>
        <v/>
      </c>
      <c r="D14" s="156" t="str">
        <f>個人種目!I23</f>
        <v/>
      </c>
      <c r="F14" s="126">
        <v>10</v>
      </c>
      <c r="G14" s="88" t="str">
        <f>IF(J14="","",大会申込み!$N$9)</f>
        <v/>
      </c>
      <c r="H14" s="88" t="str">
        <f>IF(J14="","",大会申込み!$D$8)</f>
        <v/>
      </c>
      <c r="I14" s="88" t="str">
        <f>IF(K14="","",大会申込み!$N$8)</f>
        <v/>
      </c>
      <c r="J14" s="117"/>
      <c r="K14" s="89" t="str">
        <f t="shared" ref="K14:K23" si="4">IF(J14="","",IF(J14=1,"男子",IF(J14=2,"女子","混合")))</f>
        <v/>
      </c>
      <c r="L14" s="120"/>
      <c r="M14" s="117"/>
      <c r="N14" s="91" t="str">
        <f t="shared" ref="N14:N23" si="5">IF(M14="","",IF(M14=6,"ﾌﾘｰﾘﾚｰ","ﾒﾄﾞﾚｰﾘﾚｰ"))</f>
        <v/>
      </c>
      <c r="O14" s="117"/>
      <c r="P14" s="117"/>
      <c r="Q14" s="93" t="str">
        <f>IF(P14="","",LOOKUP(P14,個人種目!$A$13:$A$57,個人種目!$E$13:$E$57))</f>
        <v/>
      </c>
      <c r="R14" s="89" t="str">
        <f>IF(P14="","",LOOKUP(P14,個人種目!$A$13:$A$57,個人種目!$I$13:$I$57))</f>
        <v/>
      </c>
      <c r="S14" s="116"/>
      <c r="T14" s="93" t="str">
        <f>IF(S14="","",LOOKUP(S14,個人種目!$A$13:$A$57,個人種目!$E$13:$E$57))</f>
        <v/>
      </c>
      <c r="U14" s="89" t="str">
        <f>IF(S14="","",LOOKUP(S14,個人種目!$A$13:$A$57,個人種目!$I$13:$I$57))</f>
        <v/>
      </c>
      <c r="V14" s="116"/>
      <c r="W14" s="93" t="str">
        <f>IF(V14="","",LOOKUP(V14,個人種目!$A$13:$A$57,個人種目!$E$13:$E$57))</f>
        <v/>
      </c>
      <c r="X14" s="89" t="str">
        <f>IF(V14="","",LOOKUP(V14,個人種目!$A$13:$A$57,個人種目!$I$13:$I$57))</f>
        <v/>
      </c>
      <c r="Y14" s="116"/>
      <c r="Z14" s="93" t="str">
        <f>IF(Y14="","",LOOKUP(Y14,個人種目!$A$13:$A$57,個人種目!$E$13:$E$57))</f>
        <v/>
      </c>
      <c r="AA14" s="89" t="str">
        <f>IF(Y14="","",LOOKUP(Y14,個人種目!$A$13:$A$57,個人種目!$I$13:$I$57))</f>
        <v/>
      </c>
      <c r="AB14" s="89" t="str">
        <f t="shared" si="0"/>
        <v/>
      </c>
      <c r="AC14" s="116"/>
    </row>
    <row r="15" spans="1:30" ht="24.75" customHeight="1" thickBot="1" x14ac:dyDescent="0.2">
      <c r="A15" s="160">
        <f>個人種目!A24</f>
        <v>12</v>
      </c>
      <c r="B15" s="157" t="str">
        <f>個人種目!D24</f>
        <v/>
      </c>
      <c r="C15" s="157" t="str">
        <f>IF(B15="","",個人種目!E24)</f>
        <v/>
      </c>
      <c r="D15" s="156" t="str">
        <f>個人種目!I24</f>
        <v/>
      </c>
      <c r="F15" s="126">
        <v>11</v>
      </c>
      <c r="G15" s="88" t="str">
        <f>IF(J15="","",大会申込み!$N$9)</f>
        <v/>
      </c>
      <c r="H15" s="88" t="str">
        <f>IF(J15="","",大会申込み!$D$8)</f>
        <v/>
      </c>
      <c r="I15" s="88" t="str">
        <f>IF(K15="","",大会申込み!$N$8)</f>
        <v/>
      </c>
      <c r="J15" s="117"/>
      <c r="K15" s="89" t="str">
        <f t="shared" si="4"/>
        <v/>
      </c>
      <c r="L15" s="120"/>
      <c r="M15" s="117"/>
      <c r="N15" s="91" t="str">
        <f t="shared" si="5"/>
        <v/>
      </c>
      <c r="O15" s="117"/>
      <c r="P15" s="117"/>
      <c r="Q15" s="93" t="str">
        <f>IF(P15="","",LOOKUP(P15,個人種目!$A$13:$A$57,個人種目!$E$13:$E$57))</f>
        <v/>
      </c>
      <c r="R15" s="89" t="str">
        <f>IF(P15="","",LOOKUP(P15,個人種目!$A$13:$A$57,個人種目!$I$13:$I$57))</f>
        <v/>
      </c>
      <c r="S15" s="116"/>
      <c r="T15" s="93" t="str">
        <f>IF(S15="","",LOOKUP(S15,個人種目!$A$13:$A$57,個人種目!$E$13:$E$57))</f>
        <v/>
      </c>
      <c r="U15" s="89" t="str">
        <f>IF(S15="","",LOOKUP(S15,個人種目!$A$13:$A$57,個人種目!$I$13:$I$57))</f>
        <v/>
      </c>
      <c r="V15" s="116"/>
      <c r="W15" s="93" t="str">
        <f>IF(V15="","",LOOKUP(V15,個人種目!$A$13:$A$57,個人種目!$E$13:$E$57))</f>
        <v/>
      </c>
      <c r="X15" s="89" t="str">
        <f>IF(V15="","",LOOKUP(V15,個人種目!$A$13:$A$57,個人種目!$I$13:$I$57))</f>
        <v/>
      </c>
      <c r="Y15" s="116"/>
      <c r="Z15" s="93" t="str">
        <f>IF(Y15="","",LOOKUP(Y15,個人種目!$A$13:$A$57,個人種目!$E$13:$E$57))</f>
        <v/>
      </c>
      <c r="AA15" s="89" t="str">
        <f>IF(Y15="","",LOOKUP(Y15,個人種目!$A$13:$A$57,個人種目!$I$13:$I$57))</f>
        <v/>
      </c>
      <c r="AB15" s="89" t="str">
        <f t="shared" si="0"/>
        <v/>
      </c>
      <c r="AC15" s="116"/>
    </row>
    <row r="16" spans="1:30" ht="24.75" customHeight="1" thickBot="1" x14ac:dyDescent="0.2">
      <c r="A16" s="160">
        <f>個人種目!A25</f>
        <v>13</v>
      </c>
      <c r="B16" s="157" t="str">
        <f>個人種目!D25</f>
        <v/>
      </c>
      <c r="C16" s="157" t="str">
        <f>IF(B16="","",個人種目!E25)</f>
        <v/>
      </c>
      <c r="D16" s="156" t="str">
        <f>個人種目!I25</f>
        <v/>
      </c>
      <c r="F16" s="126">
        <v>12</v>
      </c>
      <c r="G16" s="88" t="str">
        <f>IF(J16="","",大会申込み!$N$9)</f>
        <v/>
      </c>
      <c r="H16" s="88" t="str">
        <f>IF(J16="","",大会申込み!$D$8)</f>
        <v/>
      </c>
      <c r="I16" s="88" t="str">
        <f>IF(K16="","",大会申込み!$N$8)</f>
        <v/>
      </c>
      <c r="J16" s="117"/>
      <c r="K16" s="89" t="str">
        <f t="shared" si="4"/>
        <v/>
      </c>
      <c r="L16" s="120"/>
      <c r="M16" s="117"/>
      <c r="N16" s="91" t="str">
        <f t="shared" si="5"/>
        <v/>
      </c>
      <c r="O16" s="117"/>
      <c r="P16" s="117"/>
      <c r="Q16" s="93" t="str">
        <f>IF(P16="","",LOOKUP(P16,個人種目!$A$13:$A$57,個人種目!$E$13:$E$57))</f>
        <v/>
      </c>
      <c r="R16" s="89" t="str">
        <f>IF(P16="","",LOOKUP(P16,個人種目!$A$13:$A$57,個人種目!$I$13:$I$57))</f>
        <v/>
      </c>
      <c r="S16" s="116"/>
      <c r="T16" s="93" t="str">
        <f>IF(S16="","",LOOKUP(S16,個人種目!$A$13:$A$57,個人種目!$E$13:$E$57))</f>
        <v/>
      </c>
      <c r="U16" s="89" t="str">
        <f>IF(S16="","",LOOKUP(S16,個人種目!$A$13:$A$57,個人種目!$I$13:$I$57))</f>
        <v/>
      </c>
      <c r="V16" s="116"/>
      <c r="W16" s="93" t="str">
        <f>IF(V16="","",LOOKUP(V16,個人種目!$A$13:$A$57,個人種目!$E$13:$E$57))</f>
        <v/>
      </c>
      <c r="X16" s="89" t="str">
        <f>IF(V16="","",LOOKUP(V16,個人種目!$A$13:$A$57,個人種目!$I$13:$I$57))</f>
        <v/>
      </c>
      <c r="Y16" s="116"/>
      <c r="Z16" s="93" t="str">
        <f>IF(Y16="","",LOOKUP(Y16,個人種目!$A$13:$A$57,個人種目!$E$13:$E$57))</f>
        <v/>
      </c>
      <c r="AA16" s="89" t="str">
        <f>IF(Y16="","",LOOKUP(Y16,個人種目!$A$13:$A$57,個人種目!$I$13:$I$57))</f>
        <v/>
      </c>
      <c r="AB16" s="89" t="str">
        <f t="shared" si="0"/>
        <v/>
      </c>
      <c r="AC16" s="116"/>
    </row>
    <row r="17" spans="1:29" ht="24.75" customHeight="1" thickBot="1" x14ac:dyDescent="0.2">
      <c r="A17" s="160">
        <f>個人種目!A26</f>
        <v>14</v>
      </c>
      <c r="B17" s="157" t="str">
        <f>個人種目!D26</f>
        <v/>
      </c>
      <c r="C17" s="157" t="str">
        <f>IF(B17="","",個人種目!E26)</f>
        <v/>
      </c>
      <c r="D17" s="156" t="str">
        <f>個人種目!I26</f>
        <v/>
      </c>
      <c r="F17" s="126">
        <v>13</v>
      </c>
      <c r="G17" s="88" t="str">
        <f>IF(J17="","",大会申込み!$N$9)</f>
        <v/>
      </c>
      <c r="H17" s="88" t="str">
        <f>IF(J17="","",大会申込み!$D$8)</f>
        <v/>
      </c>
      <c r="I17" s="88" t="str">
        <f>IF(K17="","",大会申込み!$N$8)</f>
        <v/>
      </c>
      <c r="J17" s="117"/>
      <c r="K17" s="89" t="str">
        <f t="shared" si="4"/>
        <v/>
      </c>
      <c r="L17" s="120"/>
      <c r="M17" s="117"/>
      <c r="N17" s="91" t="str">
        <f t="shared" si="5"/>
        <v/>
      </c>
      <c r="O17" s="117"/>
      <c r="P17" s="117"/>
      <c r="Q17" s="93" t="str">
        <f>IF(P17="","",LOOKUP(P17,個人種目!$A$13:$A$57,個人種目!$E$13:$E$57))</f>
        <v/>
      </c>
      <c r="R17" s="89" t="str">
        <f>IF(P17="","",LOOKUP(P17,個人種目!$A$13:$A$57,個人種目!$I$13:$I$57))</f>
        <v/>
      </c>
      <c r="S17" s="116"/>
      <c r="T17" s="93" t="str">
        <f>IF(S17="","",LOOKUP(S17,個人種目!$A$13:$A$57,個人種目!$E$13:$E$57))</f>
        <v/>
      </c>
      <c r="U17" s="89" t="str">
        <f>IF(S17="","",LOOKUP(S17,個人種目!$A$13:$A$57,個人種目!$I$13:$I$57))</f>
        <v/>
      </c>
      <c r="V17" s="116"/>
      <c r="W17" s="93" t="str">
        <f>IF(V17="","",LOOKUP(V17,個人種目!$A$13:$A$57,個人種目!$E$13:$E$57))</f>
        <v/>
      </c>
      <c r="X17" s="89" t="str">
        <f>IF(V17="","",LOOKUP(V17,個人種目!$A$13:$A$57,個人種目!$I$13:$I$57))</f>
        <v/>
      </c>
      <c r="Y17" s="116"/>
      <c r="Z17" s="93" t="str">
        <f>IF(Y17="","",LOOKUP(Y17,個人種目!$A$13:$A$57,個人種目!$E$13:$E$57))</f>
        <v/>
      </c>
      <c r="AA17" s="89" t="str">
        <f>IF(Y17="","",LOOKUP(Y17,個人種目!$A$13:$A$57,個人種目!$I$13:$I$57))</f>
        <v/>
      </c>
      <c r="AB17" s="89" t="str">
        <f t="shared" si="0"/>
        <v/>
      </c>
      <c r="AC17" s="116"/>
    </row>
    <row r="18" spans="1:29" ht="24.75" customHeight="1" thickBot="1" x14ac:dyDescent="0.2">
      <c r="A18" s="160">
        <f>個人種目!A27</f>
        <v>15</v>
      </c>
      <c r="B18" s="157" t="str">
        <f>個人種目!D27</f>
        <v/>
      </c>
      <c r="C18" s="157" t="str">
        <f>IF(B18="","",個人種目!E27)</f>
        <v/>
      </c>
      <c r="D18" s="156" t="str">
        <f>個人種目!I27</f>
        <v/>
      </c>
      <c r="F18" s="126">
        <v>14</v>
      </c>
      <c r="G18" s="88" t="str">
        <f>IF(J18="","",大会申込み!$N$9)</f>
        <v/>
      </c>
      <c r="H18" s="88" t="str">
        <f>IF(J18="","",大会申込み!$D$8)</f>
        <v/>
      </c>
      <c r="I18" s="88" t="str">
        <f>IF(K18="","",大会申込み!$N$8)</f>
        <v/>
      </c>
      <c r="J18" s="117"/>
      <c r="K18" s="89" t="str">
        <f t="shared" si="4"/>
        <v/>
      </c>
      <c r="L18" s="120"/>
      <c r="M18" s="117"/>
      <c r="N18" s="91" t="str">
        <f t="shared" si="5"/>
        <v/>
      </c>
      <c r="O18" s="117"/>
      <c r="P18" s="117"/>
      <c r="Q18" s="93" t="str">
        <f>IF(P18="","",LOOKUP(P18,個人種目!$A$13:$A$57,個人種目!$E$13:$E$57))</f>
        <v/>
      </c>
      <c r="R18" s="89" t="str">
        <f>IF(P18="","",LOOKUP(P18,個人種目!$A$13:$A$57,個人種目!$I$13:$I$57))</f>
        <v/>
      </c>
      <c r="S18" s="116"/>
      <c r="T18" s="93" t="str">
        <f>IF(S18="","",LOOKUP(S18,個人種目!$A$13:$A$57,個人種目!$E$13:$E$57))</f>
        <v/>
      </c>
      <c r="U18" s="89" t="str">
        <f>IF(S18="","",LOOKUP(S18,個人種目!$A$13:$A$57,個人種目!$I$13:$I$57))</f>
        <v/>
      </c>
      <c r="V18" s="116"/>
      <c r="W18" s="93" t="str">
        <f>IF(V18="","",LOOKUP(V18,個人種目!$A$13:$A$57,個人種目!$E$13:$E$57))</f>
        <v/>
      </c>
      <c r="X18" s="89" t="str">
        <f>IF(V18="","",LOOKUP(V18,個人種目!$A$13:$A$57,個人種目!$I$13:$I$57))</f>
        <v/>
      </c>
      <c r="Y18" s="116"/>
      <c r="Z18" s="93" t="str">
        <f>IF(Y18="","",LOOKUP(Y18,個人種目!$A$13:$A$57,個人種目!$E$13:$E$57))</f>
        <v/>
      </c>
      <c r="AA18" s="89" t="str">
        <f>IF(Y18="","",LOOKUP(Y18,個人種目!$A$13:$A$57,個人種目!$I$13:$I$57))</f>
        <v/>
      </c>
      <c r="AB18" s="89" t="str">
        <f t="shared" si="0"/>
        <v/>
      </c>
      <c r="AC18" s="116"/>
    </row>
    <row r="19" spans="1:29" ht="24.75" customHeight="1" thickBot="1" x14ac:dyDescent="0.2">
      <c r="A19" s="160">
        <f>個人種目!A28</f>
        <v>16</v>
      </c>
      <c r="B19" s="157" t="str">
        <f>個人種目!D28</f>
        <v/>
      </c>
      <c r="C19" s="157" t="str">
        <f>IF(B19="","",個人種目!E28)</f>
        <v/>
      </c>
      <c r="D19" s="156" t="str">
        <f>個人種目!I28</f>
        <v/>
      </c>
      <c r="F19" s="126">
        <v>15</v>
      </c>
      <c r="G19" s="88" t="str">
        <f>IF(J19="","",大会申込み!$N$9)</f>
        <v/>
      </c>
      <c r="H19" s="88" t="str">
        <f>IF(J19="","",大会申込み!$D$8)</f>
        <v/>
      </c>
      <c r="I19" s="88" t="str">
        <f>IF(K19="","",大会申込み!$N$8)</f>
        <v/>
      </c>
      <c r="J19" s="117"/>
      <c r="K19" s="89" t="str">
        <f t="shared" si="4"/>
        <v/>
      </c>
      <c r="L19" s="120"/>
      <c r="M19" s="117"/>
      <c r="N19" s="91" t="str">
        <f t="shared" si="5"/>
        <v/>
      </c>
      <c r="O19" s="117"/>
      <c r="P19" s="117"/>
      <c r="Q19" s="93" t="str">
        <f>IF(P19="","",LOOKUP(P19,個人種目!$A$13:$A$57,個人種目!$E$13:$E$57))</f>
        <v/>
      </c>
      <c r="R19" s="89" t="str">
        <f>IF(P19="","",LOOKUP(P19,個人種目!$A$13:$A$57,個人種目!$I$13:$I$57))</f>
        <v/>
      </c>
      <c r="S19" s="116"/>
      <c r="T19" s="93" t="str">
        <f>IF(S19="","",LOOKUP(S19,個人種目!$A$13:$A$57,個人種目!$E$13:$E$57))</f>
        <v/>
      </c>
      <c r="U19" s="89" t="str">
        <f>IF(S19="","",LOOKUP(S19,個人種目!$A$13:$A$57,個人種目!$I$13:$I$57))</f>
        <v/>
      </c>
      <c r="V19" s="116"/>
      <c r="W19" s="93" t="str">
        <f>IF(V19="","",LOOKUP(V19,個人種目!$A$13:$A$57,個人種目!$E$13:$E$57))</f>
        <v/>
      </c>
      <c r="X19" s="89" t="str">
        <f>IF(V19="","",LOOKUP(V19,個人種目!$A$13:$A$57,個人種目!$I$13:$I$57))</f>
        <v/>
      </c>
      <c r="Y19" s="116"/>
      <c r="Z19" s="93" t="str">
        <f>IF(Y19="","",LOOKUP(Y19,個人種目!$A$13:$A$57,個人種目!$E$13:$E$57))</f>
        <v/>
      </c>
      <c r="AA19" s="89" t="str">
        <f>IF(Y19="","",LOOKUP(Y19,個人種目!$A$13:$A$57,個人種目!$I$13:$I$57))</f>
        <v/>
      </c>
      <c r="AB19" s="89" t="str">
        <f t="shared" si="0"/>
        <v/>
      </c>
      <c r="AC19" s="116"/>
    </row>
    <row r="20" spans="1:29" ht="24.75" customHeight="1" thickBot="1" x14ac:dyDescent="0.2">
      <c r="A20" s="160">
        <f>個人種目!A29</f>
        <v>17</v>
      </c>
      <c r="B20" s="157" t="str">
        <f>個人種目!D29</f>
        <v/>
      </c>
      <c r="C20" s="157" t="str">
        <f>IF(B20="","",個人種目!E29)</f>
        <v/>
      </c>
      <c r="D20" s="156" t="str">
        <f>個人種目!I29</f>
        <v/>
      </c>
      <c r="F20" s="126">
        <v>16</v>
      </c>
      <c r="G20" s="88" t="str">
        <f>IF(J20="","",大会申込み!$N$9)</f>
        <v/>
      </c>
      <c r="H20" s="88" t="str">
        <f>IF(J20="","",大会申込み!$D$8)</f>
        <v/>
      </c>
      <c r="I20" s="88" t="str">
        <f>IF(K20="","",大会申込み!$N$8)</f>
        <v/>
      </c>
      <c r="J20" s="117"/>
      <c r="K20" s="89" t="str">
        <f t="shared" si="4"/>
        <v/>
      </c>
      <c r="L20" s="120"/>
      <c r="M20" s="117"/>
      <c r="N20" s="91" t="str">
        <f t="shared" si="5"/>
        <v/>
      </c>
      <c r="O20" s="117"/>
      <c r="P20" s="117"/>
      <c r="Q20" s="93" t="str">
        <f>IF(P20="","",LOOKUP(P20,個人種目!$A$13:$A$57,個人種目!$E$13:$E$57))</f>
        <v/>
      </c>
      <c r="R20" s="89" t="str">
        <f>IF(P20="","",LOOKUP(P20,個人種目!$A$13:$A$57,個人種目!$I$13:$I$57))</f>
        <v/>
      </c>
      <c r="S20" s="116"/>
      <c r="T20" s="93" t="str">
        <f>IF(S20="","",LOOKUP(S20,個人種目!$A$13:$A$57,個人種目!$E$13:$E$57))</f>
        <v/>
      </c>
      <c r="U20" s="89" t="str">
        <f>IF(S20="","",LOOKUP(S20,個人種目!$A$13:$A$57,個人種目!$I$13:$I$57))</f>
        <v/>
      </c>
      <c r="V20" s="116"/>
      <c r="W20" s="93" t="str">
        <f>IF(V20="","",LOOKUP(V20,個人種目!$A$13:$A$57,個人種目!$E$13:$E$57))</f>
        <v/>
      </c>
      <c r="X20" s="89" t="str">
        <f>IF(V20="","",LOOKUP(V20,個人種目!$A$13:$A$57,個人種目!$I$13:$I$57))</f>
        <v/>
      </c>
      <c r="Y20" s="116"/>
      <c r="Z20" s="93" t="str">
        <f>IF(Y20="","",LOOKUP(Y20,個人種目!$A$13:$A$57,個人種目!$E$13:$E$57))</f>
        <v/>
      </c>
      <c r="AA20" s="89" t="str">
        <f>IF(Y20="","",LOOKUP(Y20,個人種目!$A$13:$A$57,個人種目!$I$13:$I$57))</f>
        <v/>
      </c>
      <c r="AB20" s="89" t="str">
        <f t="shared" si="0"/>
        <v/>
      </c>
      <c r="AC20" s="116"/>
    </row>
    <row r="21" spans="1:29" ht="24.75" customHeight="1" thickBot="1" x14ac:dyDescent="0.2">
      <c r="A21" s="160">
        <f>個人種目!A30</f>
        <v>18</v>
      </c>
      <c r="B21" s="157" t="str">
        <f>個人種目!D30</f>
        <v/>
      </c>
      <c r="C21" s="157" t="str">
        <f>IF(B21="","",個人種目!E30)</f>
        <v/>
      </c>
      <c r="D21" s="156" t="str">
        <f>個人種目!I30</f>
        <v/>
      </c>
      <c r="F21" s="126">
        <v>17</v>
      </c>
      <c r="G21" s="88" t="str">
        <f>IF(J21="","",大会申込み!$N$9)</f>
        <v/>
      </c>
      <c r="H21" s="88" t="str">
        <f>IF(J21="","",大会申込み!$D$8)</f>
        <v/>
      </c>
      <c r="I21" s="88" t="str">
        <f>IF(K21="","",大会申込み!$N$8)</f>
        <v/>
      </c>
      <c r="J21" s="117"/>
      <c r="K21" s="89" t="str">
        <f t="shared" si="4"/>
        <v/>
      </c>
      <c r="L21" s="120"/>
      <c r="M21" s="117"/>
      <c r="N21" s="91" t="str">
        <f t="shared" si="5"/>
        <v/>
      </c>
      <c r="O21" s="117"/>
      <c r="P21" s="117"/>
      <c r="Q21" s="93" t="str">
        <f>IF(P21="","",LOOKUP(P21,個人種目!$A$13:$A$57,個人種目!$E$13:$E$57))</f>
        <v/>
      </c>
      <c r="R21" s="89" t="str">
        <f>IF(P21="","",LOOKUP(P21,個人種目!$A$13:$A$57,個人種目!$I$13:$I$57))</f>
        <v/>
      </c>
      <c r="S21" s="116"/>
      <c r="T21" s="93" t="str">
        <f>IF(S21="","",LOOKUP(S21,個人種目!$A$13:$A$57,個人種目!$E$13:$E$57))</f>
        <v/>
      </c>
      <c r="U21" s="89" t="str">
        <f>IF(S21="","",LOOKUP(S21,個人種目!$A$13:$A$57,個人種目!$I$13:$I$57))</f>
        <v/>
      </c>
      <c r="V21" s="116"/>
      <c r="W21" s="93" t="str">
        <f>IF(V21="","",LOOKUP(V21,個人種目!$A$13:$A$57,個人種目!$E$13:$E$57))</f>
        <v/>
      </c>
      <c r="X21" s="89" t="str">
        <f>IF(V21="","",LOOKUP(V21,個人種目!$A$13:$A$57,個人種目!$I$13:$I$57))</f>
        <v/>
      </c>
      <c r="Y21" s="116"/>
      <c r="Z21" s="93" t="str">
        <f>IF(Y21="","",LOOKUP(Y21,個人種目!$A$13:$A$57,個人種目!$E$13:$E$57))</f>
        <v/>
      </c>
      <c r="AA21" s="89" t="str">
        <f>IF(Y21="","",LOOKUP(Y21,個人種目!$A$13:$A$57,個人種目!$I$13:$I$57))</f>
        <v/>
      </c>
      <c r="AB21" s="89" t="str">
        <f t="shared" si="0"/>
        <v/>
      </c>
      <c r="AC21" s="116"/>
    </row>
    <row r="22" spans="1:29" ht="24.75" customHeight="1" thickBot="1" x14ac:dyDescent="0.2">
      <c r="A22" s="160">
        <f>個人種目!A31</f>
        <v>19</v>
      </c>
      <c r="B22" s="157" t="str">
        <f>個人種目!D31</f>
        <v/>
      </c>
      <c r="C22" s="157" t="str">
        <f>IF(B22="","",個人種目!E31)</f>
        <v/>
      </c>
      <c r="D22" s="156" t="str">
        <f>個人種目!I31</f>
        <v/>
      </c>
      <c r="F22" s="126">
        <v>18</v>
      </c>
      <c r="G22" s="88" t="str">
        <f>IF(J22="","",大会申込み!$N$9)</f>
        <v/>
      </c>
      <c r="H22" s="88" t="str">
        <f>IF(J22="","",大会申込み!$D$8)</f>
        <v/>
      </c>
      <c r="I22" s="88" t="str">
        <f>IF(K22="","",大会申込み!$N$8)</f>
        <v/>
      </c>
      <c r="J22" s="117"/>
      <c r="K22" s="89" t="str">
        <f t="shared" si="4"/>
        <v/>
      </c>
      <c r="L22" s="120"/>
      <c r="M22" s="117"/>
      <c r="N22" s="91" t="str">
        <f t="shared" si="5"/>
        <v/>
      </c>
      <c r="O22" s="117"/>
      <c r="P22" s="117"/>
      <c r="Q22" s="93" t="str">
        <f>IF(P22="","",LOOKUP(P22,個人種目!$A$13:$A$57,個人種目!$E$13:$E$57))</f>
        <v/>
      </c>
      <c r="R22" s="89" t="str">
        <f>IF(P22="","",LOOKUP(P22,個人種目!$A$13:$A$57,個人種目!$I$13:$I$57))</f>
        <v/>
      </c>
      <c r="S22" s="116"/>
      <c r="T22" s="93" t="str">
        <f>IF(S22="","",LOOKUP(S22,個人種目!$A$13:$A$57,個人種目!$E$13:$E$57))</f>
        <v/>
      </c>
      <c r="U22" s="89" t="str">
        <f>IF(S22="","",LOOKUP(S22,個人種目!$A$13:$A$57,個人種目!$I$13:$I$57))</f>
        <v/>
      </c>
      <c r="V22" s="116"/>
      <c r="W22" s="93" t="str">
        <f>IF(V22="","",LOOKUP(V22,個人種目!$A$13:$A$57,個人種目!$E$13:$E$57))</f>
        <v/>
      </c>
      <c r="X22" s="89" t="str">
        <f>IF(V22="","",LOOKUP(V22,個人種目!$A$13:$A$57,個人種目!$I$13:$I$57))</f>
        <v/>
      </c>
      <c r="Y22" s="116"/>
      <c r="Z22" s="93" t="str">
        <f>IF(Y22="","",LOOKUP(Y22,個人種目!$A$13:$A$57,個人種目!$E$13:$E$57))</f>
        <v/>
      </c>
      <c r="AA22" s="89" t="str">
        <f>IF(Y22="","",LOOKUP(Y22,個人種目!$A$13:$A$57,個人種目!$I$13:$I$57))</f>
        <v/>
      </c>
      <c r="AB22" s="89" t="str">
        <f t="shared" si="0"/>
        <v/>
      </c>
      <c r="AC22" s="116"/>
    </row>
    <row r="23" spans="1:29" ht="24.75" customHeight="1" thickBot="1" x14ac:dyDescent="0.2">
      <c r="A23" s="160">
        <f>個人種目!A32</f>
        <v>20</v>
      </c>
      <c r="B23" s="157" t="str">
        <f>個人種目!D32</f>
        <v/>
      </c>
      <c r="C23" s="157" t="str">
        <f>IF(B23="","",個人種目!E32)</f>
        <v/>
      </c>
      <c r="D23" s="156" t="str">
        <f>個人種目!I32</f>
        <v/>
      </c>
      <c r="F23" s="126">
        <v>19</v>
      </c>
      <c r="G23" s="88" t="str">
        <f>IF(J23="","",大会申込み!$N$9)</f>
        <v/>
      </c>
      <c r="H23" s="88" t="str">
        <f>IF(J23="","",大会申込み!$D$8)</f>
        <v/>
      </c>
      <c r="I23" s="88" t="str">
        <f>IF(K23="","",大会申込み!$N$8)</f>
        <v/>
      </c>
      <c r="J23" s="117"/>
      <c r="K23" s="89" t="str">
        <f t="shared" si="4"/>
        <v/>
      </c>
      <c r="L23" s="120"/>
      <c r="M23" s="117"/>
      <c r="N23" s="91" t="str">
        <f t="shared" si="5"/>
        <v/>
      </c>
      <c r="O23" s="117"/>
      <c r="P23" s="117"/>
      <c r="Q23" s="93" t="str">
        <f>IF(P23="","",LOOKUP(P23,個人種目!$A$13:$A$57,個人種目!$E$13:$E$57))</f>
        <v/>
      </c>
      <c r="R23" s="89" t="str">
        <f>IF(P23="","",LOOKUP(P23,個人種目!$A$13:$A$57,個人種目!$I$13:$I$57))</f>
        <v/>
      </c>
      <c r="S23" s="116"/>
      <c r="T23" s="93" t="str">
        <f>IF(S23="","",LOOKUP(S23,個人種目!$A$13:$A$57,個人種目!$E$13:$E$57))</f>
        <v/>
      </c>
      <c r="U23" s="89" t="str">
        <f>IF(S23="","",LOOKUP(S23,個人種目!$A$13:$A$57,個人種目!$I$13:$I$57))</f>
        <v/>
      </c>
      <c r="V23" s="116"/>
      <c r="W23" s="93" t="str">
        <f>IF(V23="","",LOOKUP(V23,個人種目!$A$13:$A$57,個人種目!$E$13:$E$57))</f>
        <v/>
      </c>
      <c r="X23" s="89" t="str">
        <f>IF(V23="","",LOOKUP(V23,個人種目!$A$13:$A$57,個人種目!$I$13:$I$57))</f>
        <v/>
      </c>
      <c r="Y23" s="116"/>
      <c r="Z23" s="93" t="str">
        <f>IF(Y23="","",LOOKUP(Y23,個人種目!$A$13:$A$57,個人種目!$E$13:$E$57))</f>
        <v/>
      </c>
      <c r="AA23" s="89" t="str">
        <f>IF(Y23="","",LOOKUP(Y23,個人種目!$A$13:$A$57,個人種目!$I$13:$I$57))</f>
        <v/>
      </c>
      <c r="AB23" s="89" t="str">
        <f t="shared" si="0"/>
        <v/>
      </c>
      <c r="AC23" s="116"/>
    </row>
    <row r="24" spans="1:29" ht="24.75" customHeight="1" thickBot="1" x14ac:dyDescent="0.2">
      <c r="A24" s="160">
        <f>個人種目!A33</f>
        <v>21</v>
      </c>
      <c r="B24" s="157" t="str">
        <f>個人種目!D33</f>
        <v/>
      </c>
      <c r="C24" s="157" t="str">
        <f>IF(B24="","",個人種目!E33)</f>
        <v/>
      </c>
      <c r="D24" s="156" t="str">
        <f>個人種目!I33</f>
        <v/>
      </c>
      <c r="F24" s="126">
        <v>20</v>
      </c>
      <c r="G24" s="88" t="str">
        <f>IF(J24="","",大会申込み!$N$9)</f>
        <v/>
      </c>
      <c r="H24" s="88" t="str">
        <f>IF(J24="","",大会申込み!$D$8)</f>
        <v/>
      </c>
      <c r="I24" s="88" t="str">
        <f>IF(K24="","",大会申込み!$N$8)</f>
        <v/>
      </c>
      <c r="J24" s="117"/>
      <c r="K24" s="89" t="str">
        <f t="shared" ref="K24:K32" si="6">IF(J24="","",IF(J24=1,"男子",IF(J24=2,"女子","混合")))</f>
        <v/>
      </c>
      <c r="L24" s="120"/>
      <c r="M24" s="117"/>
      <c r="N24" s="91" t="str">
        <f t="shared" ref="N24:N32" si="7">IF(M24="","",IF(M24=6,"ﾌﾘｰﾘﾚｰ","ﾒﾄﾞﾚｰﾘﾚｰ"))</f>
        <v/>
      </c>
      <c r="O24" s="117"/>
      <c r="P24" s="117"/>
      <c r="Q24" s="93" t="str">
        <f>IF(P24="","",LOOKUP(P24,個人種目!$A$13:$A$57,個人種目!$E$13:$E$57))</f>
        <v/>
      </c>
      <c r="R24" s="89" t="str">
        <f>IF(P24="","",LOOKUP(P24,個人種目!$A$13:$A$57,個人種目!$I$13:$I$57))</f>
        <v/>
      </c>
      <c r="S24" s="116"/>
      <c r="T24" s="93" t="str">
        <f>IF(S24="","",LOOKUP(S24,個人種目!$A$13:$A$57,個人種目!$E$13:$E$57))</f>
        <v/>
      </c>
      <c r="U24" s="89" t="str">
        <f>IF(S24="","",LOOKUP(S24,個人種目!$A$13:$A$57,個人種目!$I$13:$I$57))</f>
        <v/>
      </c>
      <c r="V24" s="116"/>
      <c r="W24" s="93" t="str">
        <f>IF(V24="","",LOOKUP(V24,個人種目!$A$13:$A$57,個人種目!$E$13:$E$57))</f>
        <v/>
      </c>
      <c r="X24" s="89" t="str">
        <f>IF(V24="","",LOOKUP(V24,個人種目!$A$13:$A$57,個人種目!$I$13:$I$57))</f>
        <v/>
      </c>
      <c r="Y24" s="116"/>
      <c r="Z24" s="93" t="str">
        <f>IF(Y24="","",LOOKUP(Y24,個人種目!$A$13:$A$57,個人種目!$E$13:$E$57))</f>
        <v/>
      </c>
      <c r="AA24" s="89" t="str">
        <f>IF(Y24="","",LOOKUP(Y24,個人種目!$A$13:$A$57,個人種目!$I$13:$I$57))</f>
        <v/>
      </c>
      <c r="AB24" s="89" t="str">
        <f t="shared" si="0"/>
        <v/>
      </c>
      <c r="AC24" s="116"/>
    </row>
    <row r="25" spans="1:29" ht="24.75" customHeight="1" thickBot="1" x14ac:dyDescent="0.2">
      <c r="A25" s="160">
        <f>個人種目!A34</f>
        <v>22</v>
      </c>
      <c r="B25" s="157" t="str">
        <f>個人種目!D34</f>
        <v/>
      </c>
      <c r="C25" s="157" t="str">
        <f>IF(B25="","",個人種目!E34)</f>
        <v/>
      </c>
      <c r="D25" s="156" t="str">
        <f>個人種目!I34</f>
        <v/>
      </c>
      <c r="F25" s="126">
        <v>21</v>
      </c>
      <c r="G25" s="88" t="str">
        <f>IF(J25="","",大会申込み!$N$9)</f>
        <v/>
      </c>
      <c r="H25" s="88" t="str">
        <f>IF(J25="","",大会申込み!$D$8)</f>
        <v/>
      </c>
      <c r="I25" s="88" t="str">
        <f>IF(K25="","",大会申込み!$N$8)</f>
        <v/>
      </c>
      <c r="J25" s="117"/>
      <c r="K25" s="89" t="str">
        <f t="shared" si="6"/>
        <v/>
      </c>
      <c r="L25" s="120"/>
      <c r="M25" s="117"/>
      <c r="N25" s="91" t="str">
        <f t="shared" si="7"/>
        <v/>
      </c>
      <c r="O25" s="117"/>
      <c r="P25" s="117"/>
      <c r="Q25" s="93" t="str">
        <f>IF(P25="","",LOOKUP(P25,個人種目!$A$13:$A$57,個人種目!$E$13:$E$57))</f>
        <v/>
      </c>
      <c r="R25" s="89" t="str">
        <f>IF(P25="","",LOOKUP(P25,個人種目!$A$13:$A$57,個人種目!$I$13:$I$57))</f>
        <v/>
      </c>
      <c r="S25" s="116"/>
      <c r="T25" s="93" t="str">
        <f>IF(S25="","",LOOKUP(S25,個人種目!$A$13:$A$57,個人種目!$E$13:$E$57))</f>
        <v/>
      </c>
      <c r="U25" s="89" t="str">
        <f>IF(S25="","",LOOKUP(S25,個人種目!$A$13:$A$57,個人種目!$I$13:$I$57))</f>
        <v/>
      </c>
      <c r="V25" s="116"/>
      <c r="W25" s="93" t="str">
        <f>IF(V25="","",LOOKUP(V25,個人種目!$A$13:$A$57,個人種目!$E$13:$E$57))</f>
        <v/>
      </c>
      <c r="X25" s="89" t="str">
        <f>IF(V25="","",LOOKUP(V25,個人種目!$A$13:$A$57,個人種目!$I$13:$I$57))</f>
        <v/>
      </c>
      <c r="Y25" s="116"/>
      <c r="Z25" s="93" t="str">
        <f>IF(Y25="","",LOOKUP(Y25,個人種目!$A$13:$A$57,個人種目!$E$13:$E$57))</f>
        <v/>
      </c>
      <c r="AA25" s="89" t="str">
        <f>IF(Y25="","",LOOKUP(Y25,個人種目!$A$13:$A$57,個人種目!$I$13:$I$57))</f>
        <v/>
      </c>
      <c r="AB25" s="89" t="str">
        <f t="shared" si="0"/>
        <v/>
      </c>
      <c r="AC25" s="116"/>
    </row>
    <row r="26" spans="1:29" ht="24.75" customHeight="1" thickBot="1" x14ac:dyDescent="0.2">
      <c r="A26" s="160">
        <f>個人種目!A35</f>
        <v>23</v>
      </c>
      <c r="B26" s="157" t="str">
        <f>個人種目!D35</f>
        <v/>
      </c>
      <c r="C26" s="157" t="str">
        <f>IF(B26="","",個人種目!E35)</f>
        <v/>
      </c>
      <c r="D26" s="156" t="str">
        <f>個人種目!I35</f>
        <v/>
      </c>
      <c r="F26" s="126">
        <v>22</v>
      </c>
      <c r="G26" s="88" t="str">
        <f>IF(J26="","",大会申込み!$N$9)</f>
        <v/>
      </c>
      <c r="H26" s="88" t="str">
        <f>IF(J26="","",大会申込み!$D$8)</f>
        <v/>
      </c>
      <c r="I26" s="88" t="str">
        <f>IF(K26="","",大会申込み!$N$8)</f>
        <v/>
      </c>
      <c r="J26" s="117"/>
      <c r="K26" s="89" t="str">
        <f t="shared" si="6"/>
        <v/>
      </c>
      <c r="L26" s="120"/>
      <c r="M26" s="117"/>
      <c r="N26" s="91" t="str">
        <f t="shared" si="7"/>
        <v/>
      </c>
      <c r="O26" s="117"/>
      <c r="P26" s="117"/>
      <c r="Q26" s="93" t="str">
        <f>IF(P26="","",LOOKUP(P26,個人種目!$A$13:$A$57,個人種目!$E$13:$E$57))</f>
        <v/>
      </c>
      <c r="R26" s="89" t="str">
        <f>IF(P26="","",LOOKUP(P26,個人種目!$A$13:$A$57,個人種目!$I$13:$I$57))</f>
        <v/>
      </c>
      <c r="S26" s="116"/>
      <c r="T26" s="93" t="str">
        <f>IF(S26="","",LOOKUP(S26,個人種目!$A$13:$A$57,個人種目!$E$13:$E$57))</f>
        <v/>
      </c>
      <c r="U26" s="89" t="str">
        <f>IF(S26="","",LOOKUP(S26,個人種目!$A$13:$A$57,個人種目!$I$13:$I$57))</f>
        <v/>
      </c>
      <c r="V26" s="116"/>
      <c r="W26" s="93" t="str">
        <f>IF(V26="","",LOOKUP(V26,個人種目!$A$13:$A$57,個人種目!$E$13:$E$57))</f>
        <v/>
      </c>
      <c r="X26" s="89" t="str">
        <f>IF(V26="","",LOOKUP(V26,個人種目!$A$13:$A$57,個人種目!$I$13:$I$57))</f>
        <v/>
      </c>
      <c r="Y26" s="116"/>
      <c r="Z26" s="93" t="str">
        <f>IF(Y26="","",LOOKUP(Y26,個人種目!$A$13:$A$57,個人種目!$E$13:$E$57))</f>
        <v/>
      </c>
      <c r="AA26" s="89" t="str">
        <f>IF(Y26="","",LOOKUP(Y26,個人種目!$A$13:$A$57,個人種目!$I$13:$I$57))</f>
        <v/>
      </c>
      <c r="AB26" s="89" t="str">
        <f t="shared" si="0"/>
        <v/>
      </c>
      <c r="AC26" s="116"/>
    </row>
    <row r="27" spans="1:29" ht="24.75" customHeight="1" thickBot="1" x14ac:dyDescent="0.2">
      <c r="A27" s="160">
        <f>個人種目!A36</f>
        <v>24</v>
      </c>
      <c r="B27" s="157" t="str">
        <f>個人種目!D36</f>
        <v/>
      </c>
      <c r="C27" s="157" t="str">
        <f>IF(B27="","",個人種目!E36)</f>
        <v/>
      </c>
      <c r="D27" s="156" t="str">
        <f>個人種目!I36</f>
        <v/>
      </c>
      <c r="F27" s="126">
        <v>23</v>
      </c>
      <c r="G27" s="88" t="str">
        <f>IF(J27="","",大会申込み!$N$9)</f>
        <v/>
      </c>
      <c r="H27" s="88" t="str">
        <f>IF(J27="","",大会申込み!$D$8)</f>
        <v/>
      </c>
      <c r="I27" s="88" t="str">
        <f>IF(K27="","",大会申込み!$N$8)</f>
        <v/>
      </c>
      <c r="J27" s="117"/>
      <c r="K27" s="89" t="str">
        <f t="shared" si="6"/>
        <v/>
      </c>
      <c r="L27" s="120"/>
      <c r="M27" s="117"/>
      <c r="N27" s="91" t="str">
        <f t="shared" si="7"/>
        <v/>
      </c>
      <c r="O27" s="117"/>
      <c r="P27" s="117"/>
      <c r="Q27" s="93" t="str">
        <f>IF(P27="","",LOOKUP(P27,個人種目!$A$13:$A$57,個人種目!$E$13:$E$57))</f>
        <v/>
      </c>
      <c r="R27" s="89" t="str">
        <f>IF(P27="","",LOOKUP(P27,個人種目!$A$13:$A$57,個人種目!$I$13:$I$57))</f>
        <v/>
      </c>
      <c r="S27" s="116"/>
      <c r="T27" s="93" t="str">
        <f>IF(S27="","",LOOKUP(S27,個人種目!$A$13:$A$57,個人種目!$E$13:$E$57))</f>
        <v/>
      </c>
      <c r="U27" s="89" t="str">
        <f>IF(S27="","",LOOKUP(S27,個人種目!$A$13:$A$57,個人種目!$I$13:$I$57))</f>
        <v/>
      </c>
      <c r="V27" s="116"/>
      <c r="W27" s="93" t="str">
        <f>IF(V27="","",LOOKUP(V27,個人種目!$A$13:$A$57,個人種目!$E$13:$E$57))</f>
        <v/>
      </c>
      <c r="X27" s="89" t="str">
        <f>IF(V27="","",LOOKUP(V27,個人種目!$A$13:$A$57,個人種目!$I$13:$I$57))</f>
        <v/>
      </c>
      <c r="Y27" s="116"/>
      <c r="Z27" s="93" t="str">
        <f>IF(Y27="","",LOOKUP(Y27,個人種目!$A$13:$A$57,個人種目!$E$13:$E$57))</f>
        <v/>
      </c>
      <c r="AA27" s="89" t="str">
        <f>IF(Y27="","",LOOKUP(Y27,個人種目!$A$13:$A$57,個人種目!$I$13:$I$57))</f>
        <v/>
      </c>
      <c r="AB27" s="89" t="str">
        <f t="shared" si="0"/>
        <v/>
      </c>
      <c r="AC27" s="116"/>
    </row>
    <row r="28" spans="1:29" ht="24.75" customHeight="1" thickBot="1" x14ac:dyDescent="0.2">
      <c r="A28" s="160">
        <f>個人種目!A37</f>
        <v>25</v>
      </c>
      <c r="B28" s="157" t="str">
        <f>個人種目!D37</f>
        <v/>
      </c>
      <c r="C28" s="157" t="str">
        <f>IF(B28="","",個人種目!E37)</f>
        <v/>
      </c>
      <c r="D28" s="156" t="str">
        <f>個人種目!I37</f>
        <v/>
      </c>
      <c r="F28" s="126">
        <v>24</v>
      </c>
      <c r="G28" s="88" t="str">
        <f>IF(J28="","",大会申込み!$N$9)</f>
        <v/>
      </c>
      <c r="H28" s="88" t="str">
        <f>IF(J28="","",大会申込み!$D$8)</f>
        <v/>
      </c>
      <c r="I28" s="88" t="str">
        <f>IF(K28="","",大会申込み!$N$8)</f>
        <v/>
      </c>
      <c r="J28" s="117"/>
      <c r="K28" s="89" t="str">
        <f t="shared" si="6"/>
        <v/>
      </c>
      <c r="L28" s="120"/>
      <c r="M28" s="117"/>
      <c r="N28" s="91" t="str">
        <f t="shared" si="7"/>
        <v/>
      </c>
      <c r="O28" s="117"/>
      <c r="P28" s="117"/>
      <c r="Q28" s="93" t="str">
        <f>IF(P28="","",LOOKUP(P28,個人種目!$A$13:$A$57,個人種目!$E$13:$E$57))</f>
        <v/>
      </c>
      <c r="R28" s="89" t="str">
        <f>IF(P28="","",LOOKUP(P28,個人種目!$A$13:$A$57,個人種目!$I$13:$I$57))</f>
        <v/>
      </c>
      <c r="S28" s="116"/>
      <c r="T28" s="93" t="str">
        <f>IF(S28="","",LOOKUP(S28,個人種目!$A$13:$A$57,個人種目!$E$13:$E$57))</f>
        <v/>
      </c>
      <c r="U28" s="89" t="str">
        <f>IF(S28="","",LOOKUP(S28,個人種目!$A$13:$A$57,個人種目!$I$13:$I$57))</f>
        <v/>
      </c>
      <c r="V28" s="116"/>
      <c r="W28" s="93" t="str">
        <f>IF(V28="","",LOOKUP(V28,個人種目!$A$13:$A$57,個人種目!$E$13:$E$57))</f>
        <v/>
      </c>
      <c r="X28" s="89" t="str">
        <f>IF(V28="","",LOOKUP(V28,個人種目!$A$13:$A$57,個人種目!$I$13:$I$57))</f>
        <v/>
      </c>
      <c r="Y28" s="116"/>
      <c r="Z28" s="93" t="str">
        <f>IF(Y28="","",LOOKUP(Y28,個人種目!$A$13:$A$57,個人種目!$E$13:$E$57))</f>
        <v/>
      </c>
      <c r="AA28" s="89" t="str">
        <f>IF(Y28="","",LOOKUP(Y28,個人種目!$A$13:$A$57,個人種目!$I$13:$I$57))</f>
        <v/>
      </c>
      <c r="AB28" s="89" t="str">
        <f t="shared" si="0"/>
        <v/>
      </c>
      <c r="AC28" s="116"/>
    </row>
    <row r="29" spans="1:29" ht="24.75" customHeight="1" thickBot="1" x14ac:dyDescent="0.2">
      <c r="A29" s="160">
        <f>個人種目!A38</f>
        <v>26</v>
      </c>
      <c r="B29" s="157" t="str">
        <f>個人種目!D38</f>
        <v/>
      </c>
      <c r="C29" s="157" t="str">
        <f>IF(B29="","",個人種目!E38)</f>
        <v/>
      </c>
      <c r="D29" s="156" t="str">
        <f>個人種目!I38</f>
        <v/>
      </c>
      <c r="F29" s="126">
        <v>25</v>
      </c>
      <c r="G29" s="88" t="str">
        <f>IF(J29="","",大会申込み!$N$9)</f>
        <v/>
      </c>
      <c r="H29" s="88" t="str">
        <f>IF(J29="","",大会申込み!$D$8)</f>
        <v/>
      </c>
      <c r="I29" s="88" t="str">
        <f>IF(K29="","",大会申込み!$N$8)</f>
        <v/>
      </c>
      <c r="J29" s="117"/>
      <c r="K29" s="89" t="str">
        <f t="shared" si="6"/>
        <v/>
      </c>
      <c r="L29" s="120"/>
      <c r="M29" s="117"/>
      <c r="N29" s="91" t="str">
        <f t="shared" si="7"/>
        <v/>
      </c>
      <c r="O29" s="117"/>
      <c r="P29" s="117"/>
      <c r="Q29" s="93" t="str">
        <f>IF(P29="","",LOOKUP(P29,個人種目!$A$13:$A$57,個人種目!$E$13:$E$57))</f>
        <v/>
      </c>
      <c r="R29" s="89" t="str">
        <f>IF(P29="","",LOOKUP(P29,個人種目!$A$13:$A$57,個人種目!$I$13:$I$57))</f>
        <v/>
      </c>
      <c r="S29" s="116"/>
      <c r="T29" s="93" t="str">
        <f>IF(S29="","",LOOKUP(S29,個人種目!$A$13:$A$57,個人種目!$E$13:$E$57))</f>
        <v/>
      </c>
      <c r="U29" s="89" t="str">
        <f>IF(S29="","",LOOKUP(S29,個人種目!$A$13:$A$57,個人種目!$I$13:$I$57))</f>
        <v/>
      </c>
      <c r="V29" s="116"/>
      <c r="W29" s="93" t="str">
        <f>IF(V29="","",LOOKUP(V29,個人種目!$A$13:$A$57,個人種目!$E$13:$E$57))</f>
        <v/>
      </c>
      <c r="X29" s="89" t="str">
        <f>IF(V29="","",LOOKUP(V29,個人種目!$A$13:$A$57,個人種目!$I$13:$I$57))</f>
        <v/>
      </c>
      <c r="Y29" s="116"/>
      <c r="Z29" s="93" t="str">
        <f>IF(Y29="","",LOOKUP(Y29,個人種目!$A$13:$A$57,個人種目!$E$13:$E$57))</f>
        <v/>
      </c>
      <c r="AA29" s="89" t="str">
        <f>IF(Y29="","",LOOKUP(Y29,個人種目!$A$13:$A$57,個人種目!$I$13:$I$57))</f>
        <v/>
      </c>
      <c r="AB29" s="89" t="str">
        <f t="shared" si="0"/>
        <v/>
      </c>
      <c r="AC29" s="116"/>
    </row>
    <row r="30" spans="1:29" ht="24.75" customHeight="1" thickBot="1" x14ac:dyDescent="0.2">
      <c r="A30" s="160">
        <f>個人種目!A39</f>
        <v>27</v>
      </c>
      <c r="B30" s="157" t="str">
        <f>個人種目!D39</f>
        <v/>
      </c>
      <c r="C30" s="157" t="str">
        <f>IF(B30="","",個人種目!E39)</f>
        <v/>
      </c>
      <c r="D30" s="156" t="str">
        <f>個人種目!I39</f>
        <v/>
      </c>
      <c r="F30" s="126">
        <v>26</v>
      </c>
      <c r="G30" s="88" t="str">
        <f>IF(J30="","",大会申込み!$N$9)</f>
        <v/>
      </c>
      <c r="H30" s="88" t="str">
        <f>IF(J30="","",大会申込み!$D$8)</f>
        <v/>
      </c>
      <c r="I30" s="88" t="str">
        <f>IF(K30="","",大会申込み!$N$8)</f>
        <v/>
      </c>
      <c r="J30" s="117"/>
      <c r="K30" s="89" t="str">
        <f t="shared" si="6"/>
        <v/>
      </c>
      <c r="L30" s="120"/>
      <c r="M30" s="117"/>
      <c r="N30" s="91" t="str">
        <f t="shared" si="7"/>
        <v/>
      </c>
      <c r="O30" s="117"/>
      <c r="P30" s="117"/>
      <c r="Q30" s="93" t="str">
        <f>IF(P30="","",LOOKUP(P30,個人種目!$A$13:$A$57,個人種目!$E$13:$E$57))</f>
        <v/>
      </c>
      <c r="R30" s="89" t="str">
        <f>IF(P30="","",LOOKUP(P30,個人種目!$A$13:$A$57,個人種目!$I$13:$I$57))</f>
        <v/>
      </c>
      <c r="S30" s="116"/>
      <c r="T30" s="93" t="str">
        <f>IF(S30="","",LOOKUP(S30,個人種目!$A$13:$A$57,個人種目!$E$13:$E$57))</f>
        <v/>
      </c>
      <c r="U30" s="89" t="str">
        <f>IF(S30="","",LOOKUP(S30,個人種目!$A$13:$A$57,個人種目!$I$13:$I$57))</f>
        <v/>
      </c>
      <c r="V30" s="116"/>
      <c r="W30" s="93" t="str">
        <f>IF(V30="","",LOOKUP(V30,個人種目!$A$13:$A$57,個人種目!$E$13:$E$57))</f>
        <v/>
      </c>
      <c r="X30" s="89" t="str">
        <f>IF(V30="","",LOOKUP(V30,個人種目!$A$13:$A$57,個人種目!$I$13:$I$57))</f>
        <v/>
      </c>
      <c r="Y30" s="116"/>
      <c r="Z30" s="93" t="str">
        <f>IF(Y30="","",LOOKUP(Y30,個人種目!$A$13:$A$57,個人種目!$E$13:$E$57))</f>
        <v/>
      </c>
      <c r="AA30" s="89" t="str">
        <f>IF(Y30="","",LOOKUP(Y30,個人種目!$A$13:$A$57,個人種目!$I$13:$I$57))</f>
        <v/>
      </c>
      <c r="AB30" s="89" t="str">
        <f t="shared" si="0"/>
        <v/>
      </c>
      <c r="AC30" s="116"/>
    </row>
    <row r="31" spans="1:29" ht="24.75" customHeight="1" thickBot="1" x14ac:dyDescent="0.2">
      <c r="A31" s="160">
        <f>個人種目!A40</f>
        <v>28</v>
      </c>
      <c r="B31" s="157" t="str">
        <f>個人種目!D40</f>
        <v/>
      </c>
      <c r="C31" s="157" t="str">
        <f>IF(B31="","",個人種目!E40)</f>
        <v/>
      </c>
      <c r="D31" s="156" t="str">
        <f>個人種目!I40</f>
        <v/>
      </c>
      <c r="F31" s="126">
        <v>27</v>
      </c>
      <c r="G31" s="88" t="str">
        <f>IF(J31="","",大会申込み!$N$9)</f>
        <v/>
      </c>
      <c r="H31" s="88" t="str">
        <f>IF(J31="","",大会申込み!$D$8)</f>
        <v/>
      </c>
      <c r="I31" s="88" t="str">
        <f>IF(K31="","",大会申込み!$N$8)</f>
        <v/>
      </c>
      <c r="J31" s="117"/>
      <c r="K31" s="89" t="str">
        <f t="shared" si="6"/>
        <v/>
      </c>
      <c r="L31" s="120"/>
      <c r="M31" s="117"/>
      <c r="N31" s="91" t="str">
        <f t="shared" si="7"/>
        <v/>
      </c>
      <c r="O31" s="117"/>
      <c r="P31" s="117"/>
      <c r="Q31" s="93" t="str">
        <f>IF(P31="","",LOOKUP(P31,個人種目!$A$13:$A$57,個人種目!$E$13:$E$57))</f>
        <v/>
      </c>
      <c r="R31" s="89" t="str">
        <f>IF(P31="","",LOOKUP(P31,個人種目!$A$13:$A$57,個人種目!$I$13:$I$57))</f>
        <v/>
      </c>
      <c r="S31" s="116"/>
      <c r="T31" s="93" t="str">
        <f>IF(S31="","",LOOKUP(S31,個人種目!$A$13:$A$57,個人種目!$E$13:$E$57))</f>
        <v/>
      </c>
      <c r="U31" s="89" t="str">
        <f>IF(S31="","",LOOKUP(S31,個人種目!$A$13:$A$57,個人種目!$I$13:$I$57))</f>
        <v/>
      </c>
      <c r="V31" s="116"/>
      <c r="W31" s="93" t="str">
        <f>IF(V31="","",LOOKUP(V31,個人種目!$A$13:$A$57,個人種目!$E$13:$E$57))</f>
        <v/>
      </c>
      <c r="X31" s="89" t="str">
        <f>IF(V31="","",LOOKUP(V31,個人種目!$A$13:$A$57,個人種目!$I$13:$I$57))</f>
        <v/>
      </c>
      <c r="Y31" s="116"/>
      <c r="Z31" s="93" t="str">
        <f>IF(Y31="","",LOOKUP(Y31,個人種目!$A$13:$A$57,個人種目!$E$13:$E$57))</f>
        <v/>
      </c>
      <c r="AA31" s="89" t="str">
        <f>IF(Y31="","",LOOKUP(Y31,個人種目!$A$13:$A$57,個人種目!$I$13:$I$57))</f>
        <v/>
      </c>
      <c r="AB31" s="89" t="str">
        <f t="shared" si="0"/>
        <v/>
      </c>
      <c r="AC31" s="116"/>
    </row>
    <row r="32" spans="1:29" ht="24.75" customHeight="1" thickBot="1" x14ac:dyDescent="0.2">
      <c r="A32" s="160">
        <f>個人種目!A41</f>
        <v>29</v>
      </c>
      <c r="B32" s="157" t="str">
        <f>個人種目!D41</f>
        <v/>
      </c>
      <c r="C32" s="157" t="str">
        <f>IF(B32="","",個人種目!E41)</f>
        <v/>
      </c>
      <c r="D32" s="156" t="str">
        <f>個人種目!I41</f>
        <v/>
      </c>
      <c r="F32" s="126">
        <v>28</v>
      </c>
      <c r="G32" s="88" t="str">
        <f>IF(J32="","",大会申込み!$N$9)</f>
        <v/>
      </c>
      <c r="H32" s="88" t="str">
        <f>IF(J32="","",大会申込み!$D$8)</f>
        <v/>
      </c>
      <c r="I32" s="88" t="str">
        <f>IF(K32="","",大会申込み!$N$8)</f>
        <v/>
      </c>
      <c r="J32" s="117"/>
      <c r="K32" s="89" t="str">
        <f t="shared" si="6"/>
        <v/>
      </c>
      <c r="L32" s="120"/>
      <c r="M32" s="117"/>
      <c r="N32" s="91" t="str">
        <f t="shared" si="7"/>
        <v/>
      </c>
      <c r="O32" s="117"/>
      <c r="P32" s="117"/>
      <c r="Q32" s="93" t="str">
        <f>IF(P32="","",LOOKUP(P32,個人種目!$A$13:$A$57,個人種目!$E$13:$E$57))</f>
        <v/>
      </c>
      <c r="R32" s="89" t="str">
        <f>IF(P32="","",LOOKUP(P32,個人種目!$A$13:$A$57,個人種目!$I$13:$I$57))</f>
        <v/>
      </c>
      <c r="S32" s="116"/>
      <c r="T32" s="93" t="str">
        <f>IF(S32="","",LOOKUP(S32,個人種目!$A$13:$A$57,個人種目!$E$13:$E$57))</f>
        <v/>
      </c>
      <c r="U32" s="89" t="str">
        <f>IF(S32="","",LOOKUP(S32,個人種目!$A$13:$A$57,個人種目!$I$13:$I$57))</f>
        <v/>
      </c>
      <c r="V32" s="116"/>
      <c r="W32" s="93" t="str">
        <f>IF(V32="","",LOOKUP(V32,個人種目!$A$13:$A$57,個人種目!$E$13:$E$57))</f>
        <v/>
      </c>
      <c r="X32" s="89" t="str">
        <f>IF(V32="","",LOOKUP(V32,個人種目!$A$13:$A$57,個人種目!$I$13:$I$57))</f>
        <v/>
      </c>
      <c r="Y32" s="116"/>
      <c r="Z32" s="93" t="str">
        <f>IF(Y32="","",LOOKUP(Y32,個人種目!$A$13:$A$57,個人種目!$E$13:$E$57))</f>
        <v/>
      </c>
      <c r="AA32" s="89" t="str">
        <f>IF(Y32="","",LOOKUP(Y32,個人種目!$A$13:$A$57,個人種目!$I$13:$I$57))</f>
        <v/>
      </c>
      <c r="AB32" s="89" t="str">
        <f t="shared" si="0"/>
        <v/>
      </c>
      <c r="AC32" s="116"/>
    </row>
    <row r="33" spans="1:29" ht="24.75" customHeight="1" thickBot="1" x14ac:dyDescent="0.2">
      <c r="A33" s="160">
        <f>個人種目!A42</f>
        <v>30</v>
      </c>
      <c r="B33" s="157" t="str">
        <f>個人種目!D42</f>
        <v/>
      </c>
      <c r="C33" s="157" t="str">
        <f>IF(B33="","",個人種目!E42)</f>
        <v/>
      </c>
      <c r="D33" s="156" t="str">
        <f>個人種目!I42</f>
        <v/>
      </c>
      <c r="F33" s="126">
        <v>29</v>
      </c>
      <c r="G33" s="88" t="str">
        <f>IF(J33="","",大会申込み!$N$9)</f>
        <v/>
      </c>
      <c r="H33" s="88" t="str">
        <f>IF(J33="","",大会申込み!$D$8)</f>
        <v/>
      </c>
      <c r="I33" s="88" t="str">
        <f>IF(K33="","",大会申込み!$N$8)</f>
        <v/>
      </c>
      <c r="J33" s="117"/>
      <c r="K33" s="89" t="str">
        <f t="shared" ref="K33:K44" si="8">IF(J33="","",IF(J33=1,"男子",IF(J33=2,"女子","混合")))</f>
        <v/>
      </c>
      <c r="L33" s="120"/>
      <c r="M33" s="117"/>
      <c r="N33" s="91" t="str">
        <f t="shared" ref="N33:N44" si="9">IF(M33="","",IF(M33=6,"ﾌﾘｰﾘﾚｰ","ﾒﾄﾞﾚｰﾘﾚｰ"))</f>
        <v/>
      </c>
      <c r="O33" s="117"/>
      <c r="P33" s="117"/>
      <c r="Q33" s="93" t="str">
        <f>IF(P33="","",LOOKUP(P33,個人種目!$A$13:$A$57,個人種目!$E$13:$E$57))</f>
        <v/>
      </c>
      <c r="R33" s="89" t="str">
        <f>IF(P33="","",LOOKUP(P33,個人種目!$A$13:$A$57,個人種目!$I$13:$I$57))</f>
        <v/>
      </c>
      <c r="S33" s="116"/>
      <c r="T33" s="93" t="str">
        <f>IF(S33="","",LOOKUP(S33,個人種目!$A$13:$A$57,個人種目!$E$13:$E$57))</f>
        <v/>
      </c>
      <c r="U33" s="89" t="str">
        <f>IF(S33="","",LOOKUP(S33,個人種目!$A$13:$A$57,個人種目!$I$13:$I$57))</f>
        <v/>
      </c>
      <c r="V33" s="116"/>
      <c r="W33" s="93" t="str">
        <f>IF(V33="","",LOOKUP(V33,個人種目!$A$13:$A$57,個人種目!$E$13:$E$57))</f>
        <v/>
      </c>
      <c r="X33" s="89" t="str">
        <f>IF(V33="","",LOOKUP(V33,個人種目!$A$13:$A$57,個人種目!$I$13:$I$57))</f>
        <v/>
      </c>
      <c r="Y33" s="116"/>
      <c r="Z33" s="93" t="str">
        <f>IF(Y33="","",LOOKUP(Y33,個人種目!$A$13:$A$57,個人種目!$E$13:$E$57))</f>
        <v/>
      </c>
      <c r="AA33" s="89" t="str">
        <f>IF(Y33="","",LOOKUP(Y33,個人種目!$A$13:$A$57,個人種目!$I$13:$I$57))</f>
        <v/>
      </c>
      <c r="AB33" s="89" t="str">
        <f t="shared" si="0"/>
        <v/>
      </c>
      <c r="AC33" s="116"/>
    </row>
    <row r="34" spans="1:29" ht="24.75" customHeight="1" thickBot="1" x14ac:dyDescent="0.2">
      <c r="A34" s="160">
        <f>個人種目!A43</f>
        <v>31</v>
      </c>
      <c r="B34" s="157" t="str">
        <f>個人種目!D43</f>
        <v/>
      </c>
      <c r="C34" s="157" t="str">
        <f>IF(B34="","",個人種目!E43)</f>
        <v/>
      </c>
      <c r="D34" s="156" t="str">
        <f>個人種目!I43</f>
        <v/>
      </c>
      <c r="F34" s="126">
        <v>30</v>
      </c>
      <c r="G34" s="88" t="str">
        <f>IF(J34="","",大会申込み!$N$9)</f>
        <v/>
      </c>
      <c r="H34" s="88" t="str">
        <f>IF(J34="","",大会申込み!$D$8)</f>
        <v/>
      </c>
      <c r="I34" s="88" t="str">
        <f>IF(K34="","",大会申込み!$N$8)</f>
        <v/>
      </c>
      <c r="J34" s="117"/>
      <c r="K34" s="89" t="str">
        <f t="shared" si="8"/>
        <v/>
      </c>
      <c r="L34" s="120"/>
      <c r="M34" s="117"/>
      <c r="N34" s="91" t="str">
        <f t="shared" si="9"/>
        <v/>
      </c>
      <c r="O34" s="117"/>
      <c r="P34" s="117"/>
      <c r="Q34" s="93" t="str">
        <f>IF(P34="","",LOOKUP(P34,個人種目!$A$13:$A$57,個人種目!$E$13:$E$57))</f>
        <v/>
      </c>
      <c r="R34" s="89" t="str">
        <f>IF(P34="","",LOOKUP(P34,個人種目!$A$13:$A$57,個人種目!$I$13:$I$57))</f>
        <v/>
      </c>
      <c r="S34" s="116"/>
      <c r="T34" s="93" t="str">
        <f>IF(S34="","",LOOKUP(S34,個人種目!$A$13:$A$57,個人種目!$E$13:$E$57))</f>
        <v/>
      </c>
      <c r="U34" s="89" t="str">
        <f>IF(S34="","",LOOKUP(S34,個人種目!$A$13:$A$57,個人種目!$I$13:$I$57))</f>
        <v/>
      </c>
      <c r="V34" s="116"/>
      <c r="W34" s="93" t="str">
        <f>IF(V34="","",LOOKUP(V34,個人種目!$A$13:$A$57,個人種目!$E$13:$E$57))</f>
        <v/>
      </c>
      <c r="X34" s="89" t="str">
        <f>IF(V34="","",LOOKUP(V34,個人種目!$A$13:$A$57,個人種目!$I$13:$I$57))</f>
        <v/>
      </c>
      <c r="Y34" s="116"/>
      <c r="Z34" s="93" t="str">
        <f>IF(Y34="","",LOOKUP(Y34,個人種目!$A$13:$A$57,個人種目!$E$13:$E$57))</f>
        <v/>
      </c>
      <c r="AA34" s="89" t="str">
        <f>IF(Y34="","",LOOKUP(Y34,個人種目!$A$13:$A$57,個人種目!$I$13:$I$57))</f>
        <v/>
      </c>
      <c r="AB34" s="89" t="str">
        <f t="shared" si="0"/>
        <v/>
      </c>
      <c r="AC34" s="116"/>
    </row>
    <row r="35" spans="1:29" ht="24.75" customHeight="1" thickBot="1" x14ac:dyDescent="0.2">
      <c r="A35" s="160">
        <f>個人種目!A44</f>
        <v>32</v>
      </c>
      <c r="B35" s="157" t="str">
        <f>個人種目!D44</f>
        <v/>
      </c>
      <c r="C35" s="157" t="str">
        <f>IF(B35="","",個人種目!E44)</f>
        <v/>
      </c>
      <c r="D35" s="156" t="str">
        <f>個人種目!I44</f>
        <v/>
      </c>
      <c r="F35" s="126">
        <v>31</v>
      </c>
      <c r="G35" s="88" t="str">
        <f>IF(J35="","",大会申込み!$N$9)</f>
        <v/>
      </c>
      <c r="H35" s="88" t="str">
        <f>IF(J35="","",大会申込み!$D$8)</f>
        <v/>
      </c>
      <c r="I35" s="88" t="str">
        <f>IF(K35="","",大会申込み!$N$8)</f>
        <v/>
      </c>
      <c r="J35" s="117"/>
      <c r="K35" s="89" t="str">
        <f t="shared" si="8"/>
        <v/>
      </c>
      <c r="L35" s="120"/>
      <c r="M35" s="117"/>
      <c r="N35" s="91" t="str">
        <f t="shared" si="9"/>
        <v/>
      </c>
      <c r="O35" s="117"/>
      <c r="P35" s="117"/>
      <c r="Q35" s="93" t="str">
        <f>IF(P35="","",LOOKUP(P35,個人種目!$A$13:$A$57,個人種目!$E$13:$E$57))</f>
        <v/>
      </c>
      <c r="R35" s="89" t="str">
        <f>IF(P35="","",LOOKUP(P35,個人種目!$A$13:$A$57,個人種目!$I$13:$I$57))</f>
        <v/>
      </c>
      <c r="S35" s="116"/>
      <c r="T35" s="93" t="str">
        <f>IF(S35="","",LOOKUP(S35,個人種目!$A$13:$A$57,個人種目!$E$13:$E$57))</f>
        <v/>
      </c>
      <c r="U35" s="89" t="str">
        <f>IF(S35="","",LOOKUP(S35,個人種目!$A$13:$A$57,個人種目!$I$13:$I$57))</f>
        <v/>
      </c>
      <c r="V35" s="116"/>
      <c r="W35" s="93" t="str">
        <f>IF(V35="","",LOOKUP(V35,個人種目!$A$13:$A$57,個人種目!$E$13:$E$57))</f>
        <v/>
      </c>
      <c r="X35" s="89" t="str">
        <f>IF(V35="","",LOOKUP(V35,個人種目!$A$13:$A$57,個人種目!$I$13:$I$57))</f>
        <v/>
      </c>
      <c r="Y35" s="116"/>
      <c r="Z35" s="93" t="str">
        <f>IF(Y35="","",LOOKUP(Y35,個人種目!$A$13:$A$57,個人種目!$E$13:$E$57))</f>
        <v/>
      </c>
      <c r="AA35" s="89" t="str">
        <f>IF(Y35="","",LOOKUP(Y35,個人種目!$A$13:$A$57,個人種目!$I$13:$I$57))</f>
        <v/>
      </c>
      <c r="AB35" s="89" t="str">
        <f t="shared" si="0"/>
        <v/>
      </c>
      <c r="AC35" s="116"/>
    </row>
    <row r="36" spans="1:29" ht="24.75" customHeight="1" thickBot="1" x14ac:dyDescent="0.2">
      <c r="A36" s="160">
        <f>個人種目!A45</f>
        <v>33</v>
      </c>
      <c r="B36" s="157" t="str">
        <f>個人種目!D45</f>
        <v/>
      </c>
      <c r="C36" s="157" t="str">
        <f>IF(B36="","",個人種目!E45)</f>
        <v/>
      </c>
      <c r="D36" s="156" t="str">
        <f>個人種目!I45</f>
        <v/>
      </c>
      <c r="F36" s="126">
        <v>32</v>
      </c>
      <c r="G36" s="88" t="str">
        <f>IF(J36="","",大会申込み!$N$9)</f>
        <v/>
      </c>
      <c r="H36" s="88" t="str">
        <f>IF(J36="","",大会申込み!$D$8)</f>
        <v/>
      </c>
      <c r="I36" s="88" t="str">
        <f>IF(K36="","",大会申込み!$N$8)</f>
        <v/>
      </c>
      <c r="J36" s="117"/>
      <c r="K36" s="89" t="str">
        <f t="shared" si="8"/>
        <v/>
      </c>
      <c r="L36" s="120"/>
      <c r="M36" s="117"/>
      <c r="N36" s="91" t="str">
        <f t="shared" si="9"/>
        <v/>
      </c>
      <c r="O36" s="117"/>
      <c r="P36" s="117"/>
      <c r="Q36" s="93" t="str">
        <f>IF(P36="","",LOOKUP(P36,個人種目!$A$13:$A$57,個人種目!$E$13:$E$57))</f>
        <v/>
      </c>
      <c r="R36" s="89" t="str">
        <f>IF(P36="","",LOOKUP(P36,個人種目!$A$13:$A$57,個人種目!$I$13:$I$57))</f>
        <v/>
      </c>
      <c r="S36" s="116"/>
      <c r="T36" s="93" t="str">
        <f>IF(S36="","",LOOKUP(S36,個人種目!$A$13:$A$57,個人種目!$E$13:$E$57))</f>
        <v/>
      </c>
      <c r="U36" s="89" t="str">
        <f>IF(S36="","",LOOKUP(S36,個人種目!$A$13:$A$57,個人種目!$I$13:$I$57))</f>
        <v/>
      </c>
      <c r="V36" s="116"/>
      <c r="W36" s="93" t="str">
        <f>IF(V36="","",LOOKUP(V36,個人種目!$A$13:$A$57,個人種目!$E$13:$E$57))</f>
        <v/>
      </c>
      <c r="X36" s="89" t="str">
        <f>IF(V36="","",LOOKUP(V36,個人種目!$A$13:$A$57,個人種目!$I$13:$I$57))</f>
        <v/>
      </c>
      <c r="Y36" s="116"/>
      <c r="Z36" s="93" t="str">
        <f>IF(Y36="","",LOOKUP(Y36,個人種目!$A$13:$A$57,個人種目!$E$13:$E$57))</f>
        <v/>
      </c>
      <c r="AA36" s="89" t="str">
        <f>IF(Y36="","",LOOKUP(Y36,個人種目!$A$13:$A$57,個人種目!$I$13:$I$57))</f>
        <v/>
      </c>
      <c r="AB36" s="89" t="str">
        <f t="shared" si="0"/>
        <v/>
      </c>
      <c r="AC36" s="116"/>
    </row>
    <row r="37" spans="1:29" ht="24.75" customHeight="1" thickBot="1" x14ac:dyDescent="0.2">
      <c r="A37" s="160">
        <f>個人種目!A46</f>
        <v>34</v>
      </c>
      <c r="B37" s="157" t="str">
        <f>個人種目!D46</f>
        <v/>
      </c>
      <c r="C37" s="157" t="str">
        <f>IF(B37="","",個人種目!E46)</f>
        <v/>
      </c>
      <c r="D37" s="156" t="str">
        <f>個人種目!I46</f>
        <v/>
      </c>
      <c r="F37" s="126">
        <v>33</v>
      </c>
      <c r="G37" s="88" t="str">
        <f>IF(J37="","",大会申込み!$N$9)</f>
        <v/>
      </c>
      <c r="H37" s="88" t="str">
        <f>IF(J37="","",大会申込み!$D$8)</f>
        <v/>
      </c>
      <c r="I37" s="88" t="str">
        <f>IF(K37="","",大会申込み!$N$8)</f>
        <v/>
      </c>
      <c r="J37" s="117"/>
      <c r="K37" s="89" t="str">
        <f t="shared" si="8"/>
        <v/>
      </c>
      <c r="L37" s="120"/>
      <c r="M37" s="117"/>
      <c r="N37" s="91" t="str">
        <f t="shared" si="9"/>
        <v/>
      </c>
      <c r="O37" s="117"/>
      <c r="P37" s="117"/>
      <c r="Q37" s="93" t="str">
        <f>IF(P37="","",LOOKUP(P37,個人種目!$A$13:$A$57,個人種目!$E$13:$E$57))</f>
        <v/>
      </c>
      <c r="R37" s="89" t="str">
        <f>IF(P37="","",LOOKUP(P37,個人種目!$A$13:$A$57,個人種目!$I$13:$I$57))</f>
        <v/>
      </c>
      <c r="S37" s="116"/>
      <c r="T37" s="93" t="str">
        <f>IF(S37="","",LOOKUP(S37,個人種目!$A$13:$A$57,個人種目!$E$13:$E$57))</f>
        <v/>
      </c>
      <c r="U37" s="89" t="str">
        <f>IF(S37="","",LOOKUP(S37,個人種目!$A$13:$A$57,個人種目!$I$13:$I$57))</f>
        <v/>
      </c>
      <c r="V37" s="116"/>
      <c r="W37" s="93" t="str">
        <f>IF(V37="","",LOOKUP(V37,個人種目!$A$13:$A$57,個人種目!$E$13:$E$57))</f>
        <v/>
      </c>
      <c r="X37" s="89" t="str">
        <f>IF(V37="","",LOOKUP(V37,個人種目!$A$13:$A$57,個人種目!$I$13:$I$57))</f>
        <v/>
      </c>
      <c r="Y37" s="116"/>
      <c r="Z37" s="93" t="str">
        <f>IF(Y37="","",LOOKUP(Y37,個人種目!$A$13:$A$57,個人種目!$E$13:$E$57))</f>
        <v/>
      </c>
      <c r="AA37" s="89" t="str">
        <f>IF(Y37="","",LOOKUP(Y37,個人種目!$A$13:$A$57,個人種目!$I$13:$I$57))</f>
        <v/>
      </c>
      <c r="AB37" s="89" t="str">
        <f t="shared" si="0"/>
        <v/>
      </c>
      <c r="AC37" s="116"/>
    </row>
    <row r="38" spans="1:29" ht="24.75" customHeight="1" thickBot="1" x14ac:dyDescent="0.2">
      <c r="A38" s="160">
        <f>個人種目!A47</f>
        <v>35</v>
      </c>
      <c r="B38" s="157" t="str">
        <f>個人種目!D47</f>
        <v/>
      </c>
      <c r="C38" s="157" t="str">
        <f>IF(B38="","",個人種目!E47)</f>
        <v/>
      </c>
      <c r="D38" s="156" t="str">
        <f>個人種目!I47</f>
        <v/>
      </c>
      <c r="F38" s="126">
        <v>34</v>
      </c>
      <c r="G38" s="88" t="str">
        <f>IF(J38="","",大会申込み!$N$9)</f>
        <v/>
      </c>
      <c r="H38" s="88" t="str">
        <f>IF(J38="","",大会申込み!$D$8)</f>
        <v/>
      </c>
      <c r="I38" s="88" t="str">
        <f>IF(K38="","",大会申込み!$N$8)</f>
        <v/>
      </c>
      <c r="J38" s="117"/>
      <c r="K38" s="89" t="str">
        <f t="shared" si="8"/>
        <v/>
      </c>
      <c r="L38" s="120"/>
      <c r="M38" s="117"/>
      <c r="N38" s="91" t="str">
        <f t="shared" si="9"/>
        <v/>
      </c>
      <c r="O38" s="117"/>
      <c r="P38" s="117"/>
      <c r="Q38" s="93" t="str">
        <f>IF(P38="","",LOOKUP(P38,個人種目!$A$13:$A$57,個人種目!$E$13:$E$57))</f>
        <v/>
      </c>
      <c r="R38" s="89" t="str">
        <f>IF(P38="","",LOOKUP(P38,個人種目!$A$13:$A$57,個人種目!$I$13:$I$57))</f>
        <v/>
      </c>
      <c r="S38" s="116"/>
      <c r="T38" s="93" t="str">
        <f>IF(S38="","",LOOKUP(S38,個人種目!$A$13:$A$57,個人種目!$E$13:$E$57))</f>
        <v/>
      </c>
      <c r="U38" s="89" t="str">
        <f>IF(S38="","",LOOKUP(S38,個人種目!$A$13:$A$57,個人種目!$I$13:$I$57))</f>
        <v/>
      </c>
      <c r="V38" s="116"/>
      <c r="W38" s="93" t="str">
        <f>IF(V38="","",LOOKUP(V38,個人種目!$A$13:$A$57,個人種目!$E$13:$E$57))</f>
        <v/>
      </c>
      <c r="X38" s="89" t="str">
        <f>IF(V38="","",LOOKUP(V38,個人種目!$A$13:$A$57,個人種目!$I$13:$I$57))</f>
        <v/>
      </c>
      <c r="Y38" s="116"/>
      <c r="Z38" s="93" t="str">
        <f>IF(Y38="","",LOOKUP(Y38,個人種目!$A$13:$A$57,個人種目!$E$13:$E$57))</f>
        <v/>
      </c>
      <c r="AA38" s="89" t="str">
        <f>IF(Y38="","",LOOKUP(Y38,個人種目!$A$13:$A$57,個人種目!$I$13:$I$57))</f>
        <v/>
      </c>
      <c r="AB38" s="89" t="str">
        <f t="shared" si="0"/>
        <v/>
      </c>
      <c r="AC38" s="116"/>
    </row>
    <row r="39" spans="1:29" ht="24.75" customHeight="1" thickBot="1" x14ac:dyDescent="0.2">
      <c r="A39" s="160">
        <f>個人種目!A48</f>
        <v>36</v>
      </c>
      <c r="B39" s="157" t="str">
        <f>個人種目!D48</f>
        <v/>
      </c>
      <c r="C39" s="157" t="str">
        <f>IF(B39="","",個人種目!E48)</f>
        <v/>
      </c>
      <c r="D39" s="156" t="str">
        <f>個人種目!I48</f>
        <v/>
      </c>
      <c r="F39" s="126">
        <v>35</v>
      </c>
      <c r="G39" s="88" t="str">
        <f>IF(J39="","",大会申込み!$N$9)</f>
        <v/>
      </c>
      <c r="H39" s="88" t="str">
        <f>IF(J39="","",大会申込み!$D$8)</f>
        <v/>
      </c>
      <c r="I39" s="88" t="str">
        <f>IF(K39="","",大会申込み!$N$8)</f>
        <v/>
      </c>
      <c r="J39" s="117"/>
      <c r="K39" s="89" t="str">
        <f t="shared" si="8"/>
        <v/>
      </c>
      <c r="L39" s="120"/>
      <c r="M39" s="117"/>
      <c r="N39" s="91" t="str">
        <f t="shared" si="9"/>
        <v/>
      </c>
      <c r="O39" s="117"/>
      <c r="P39" s="117"/>
      <c r="Q39" s="93" t="str">
        <f>IF(P39="","",LOOKUP(P39,個人種目!$A$13:$A$57,個人種目!$E$13:$E$57))</f>
        <v/>
      </c>
      <c r="R39" s="89" t="str">
        <f>IF(P39="","",LOOKUP(P39,個人種目!$A$13:$A$57,個人種目!$I$13:$I$57))</f>
        <v/>
      </c>
      <c r="S39" s="116"/>
      <c r="T39" s="93" t="str">
        <f>IF(S39="","",LOOKUP(S39,個人種目!$A$13:$A$57,個人種目!$E$13:$E$57))</f>
        <v/>
      </c>
      <c r="U39" s="89" t="str">
        <f>IF(S39="","",LOOKUP(S39,個人種目!$A$13:$A$57,個人種目!$I$13:$I$57))</f>
        <v/>
      </c>
      <c r="V39" s="116"/>
      <c r="W39" s="93" t="str">
        <f>IF(V39="","",LOOKUP(V39,個人種目!$A$13:$A$57,個人種目!$E$13:$E$57))</f>
        <v/>
      </c>
      <c r="X39" s="89" t="str">
        <f>IF(V39="","",LOOKUP(V39,個人種目!$A$13:$A$57,個人種目!$I$13:$I$57))</f>
        <v/>
      </c>
      <c r="Y39" s="116"/>
      <c r="Z39" s="93" t="str">
        <f>IF(Y39="","",LOOKUP(Y39,個人種目!$A$13:$A$57,個人種目!$E$13:$E$57))</f>
        <v/>
      </c>
      <c r="AA39" s="89" t="str">
        <f>IF(Y39="","",LOOKUP(Y39,個人種目!$A$13:$A$57,個人種目!$I$13:$I$57))</f>
        <v/>
      </c>
      <c r="AB39" s="89" t="str">
        <f t="shared" si="0"/>
        <v/>
      </c>
      <c r="AC39" s="116"/>
    </row>
    <row r="40" spans="1:29" ht="24.75" customHeight="1" thickBot="1" x14ac:dyDescent="0.2">
      <c r="A40" s="160">
        <f>個人種目!A49</f>
        <v>37</v>
      </c>
      <c r="B40" s="157" t="str">
        <f>個人種目!D49</f>
        <v/>
      </c>
      <c r="C40" s="157" t="str">
        <f>IF(B40="","",個人種目!E49)</f>
        <v/>
      </c>
      <c r="D40" s="156" t="str">
        <f>個人種目!I49</f>
        <v/>
      </c>
      <c r="F40" s="126">
        <v>36</v>
      </c>
      <c r="G40" s="88" t="str">
        <f>IF(J40="","",大会申込み!$N$9)</f>
        <v/>
      </c>
      <c r="H40" s="88" t="str">
        <f>IF(J40="","",大会申込み!$D$8)</f>
        <v/>
      </c>
      <c r="I40" s="88" t="str">
        <f>IF(K40="","",大会申込み!$N$8)</f>
        <v/>
      </c>
      <c r="J40" s="117"/>
      <c r="K40" s="89" t="str">
        <f t="shared" si="8"/>
        <v/>
      </c>
      <c r="L40" s="120"/>
      <c r="M40" s="117"/>
      <c r="N40" s="91" t="str">
        <f t="shared" si="9"/>
        <v/>
      </c>
      <c r="O40" s="117"/>
      <c r="P40" s="117"/>
      <c r="Q40" s="93" t="str">
        <f>IF(P40="","",LOOKUP(P40,個人種目!$A$13:$A$57,個人種目!$E$13:$E$57))</f>
        <v/>
      </c>
      <c r="R40" s="89" t="str">
        <f>IF(P40="","",LOOKUP(P40,個人種目!$A$13:$A$57,個人種目!$I$13:$I$57))</f>
        <v/>
      </c>
      <c r="S40" s="116"/>
      <c r="T40" s="93" t="str">
        <f>IF(S40="","",LOOKUP(S40,個人種目!$A$13:$A$57,個人種目!$E$13:$E$57))</f>
        <v/>
      </c>
      <c r="U40" s="89" t="str">
        <f>IF(S40="","",LOOKUP(S40,個人種目!$A$13:$A$57,個人種目!$I$13:$I$57))</f>
        <v/>
      </c>
      <c r="V40" s="116"/>
      <c r="W40" s="93" t="str">
        <f>IF(V40="","",LOOKUP(V40,個人種目!$A$13:$A$57,個人種目!$E$13:$E$57))</f>
        <v/>
      </c>
      <c r="X40" s="89" t="str">
        <f>IF(V40="","",LOOKUP(V40,個人種目!$A$13:$A$57,個人種目!$I$13:$I$57))</f>
        <v/>
      </c>
      <c r="Y40" s="116"/>
      <c r="Z40" s="93" t="str">
        <f>IF(Y40="","",LOOKUP(Y40,個人種目!$A$13:$A$57,個人種目!$E$13:$E$57))</f>
        <v/>
      </c>
      <c r="AA40" s="89" t="str">
        <f>IF(Y40="","",LOOKUP(Y40,個人種目!$A$13:$A$57,個人種目!$I$13:$I$57))</f>
        <v/>
      </c>
      <c r="AB40" s="89" t="str">
        <f t="shared" si="0"/>
        <v/>
      </c>
      <c r="AC40" s="116"/>
    </row>
    <row r="41" spans="1:29" ht="24.75" customHeight="1" thickBot="1" x14ac:dyDescent="0.2">
      <c r="A41" s="161">
        <f>個人種目!A50</f>
        <v>38</v>
      </c>
      <c r="B41" s="158" t="str">
        <f>個人種目!D50</f>
        <v/>
      </c>
      <c r="C41" s="158" t="str">
        <f>IF(B41="","",個人種目!E50)</f>
        <v/>
      </c>
      <c r="D41" s="85" t="str">
        <f>個人種目!I50</f>
        <v/>
      </c>
      <c r="F41" s="126">
        <v>37</v>
      </c>
      <c r="G41" s="88" t="str">
        <f>IF(J41="","",大会申込み!$N$9)</f>
        <v/>
      </c>
      <c r="H41" s="88" t="str">
        <f>IF(J41="","",大会申込み!$D$8)</f>
        <v/>
      </c>
      <c r="I41" s="88" t="str">
        <f>IF(K41="","",大会申込み!$N$8)</f>
        <v/>
      </c>
      <c r="J41" s="117"/>
      <c r="K41" s="89" t="str">
        <f t="shared" si="8"/>
        <v/>
      </c>
      <c r="L41" s="120"/>
      <c r="M41" s="117"/>
      <c r="N41" s="91" t="str">
        <f t="shared" si="9"/>
        <v/>
      </c>
      <c r="O41" s="117"/>
      <c r="P41" s="117"/>
      <c r="Q41" s="93" t="str">
        <f>IF(P41="","",LOOKUP(P41,個人種目!$A$13:$A$57,個人種目!$E$13:$E$57))</f>
        <v/>
      </c>
      <c r="R41" s="89" t="str">
        <f>IF(P41="","",LOOKUP(P41,個人種目!$A$13:$A$57,個人種目!$I$13:$I$57))</f>
        <v/>
      </c>
      <c r="S41" s="116"/>
      <c r="T41" s="93" t="str">
        <f>IF(S41="","",LOOKUP(S41,個人種目!$A$13:$A$57,個人種目!$E$13:$E$57))</f>
        <v/>
      </c>
      <c r="U41" s="89" t="str">
        <f>IF(S41="","",LOOKUP(S41,個人種目!$A$13:$A$57,個人種目!$I$13:$I$57))</f>
        <v/>
      </c>
      <c r="V41" s="116"/>
      <c r="W41" s="93" t="str">
        <f>IF(V41="","",LOOKUP(V41,個人種目!$A$13:$A$57,個人種目!$E$13:$E$57))</f>
        <v/>
      </c>
      <c r="X41" s="89" t="str">
        <f>IF(V41="","",LOOKUP(V41,個人種目!$A$13:$A$57,個人種目!$I$13:$I$57))</f>
        <v/>
      </c>
      <c r="Y41" s="116"/>
      <c r="Z41" s="93" t="str">
        <f>IF(Y41="","",LOOKUP(Y41,個人種目!$A$13:$A$57,個人種目!$E$13:$E$57))</f>
        <v/>
      </c>
      <c r="AA41" s="89" t="str">
        <f>IF(Y41="","",LOOKUP(Y41,個人種目!$A$13:$A$57,個人種目!$I$13:$I$57))</f>
        <v/>
      </c>
      <c r="AB41" s="89" t="str">
        <f t="shared" si="0"/>
        <v/>
      </c>
      <c r="AC41" s="116"/>
    </row>
    <row r="42" spans="1:29" ht="24.75" customHeight="1" thickBot="1" x14ac:dyDescent="0.2">
      <c r="A42" s="161">
        <f>個人種目!A51</f>
        <v>39</v>
      </c>
      <c r="B42" s="158" t="str">
        <f>個人種目!D51</f>
        <v/>
      </c>
      <c r="C42" s="158" t="str">
        <f>IF(B42="","",個人種目!E51)</f>
        <v/>
      </c>
      <c r="D42" s="85" t="str">
        <f>個人種目!I51</f>
        <v/>
      </c>
      <c r="F42" s="126">
        <v>38</v>
      </c>
      <c r="G42" s="88" t="str">
        <f>IF(J42="","",大会申込み!$N$9)</f>
        <v/>
      </c>
      <c r="H42" s="88" t="str">
        <f>IF(J42="","",大会申込み!$D$8)</f>
        <v/>
      </c>
      <c r="I42" s="88" t="str">
        <f>IF(K42="","",大会申込み!$N$8)</f>
        <v/>
      </c>
      <c r="J42" s="117"/>
      <c r="K42" s="89" t="str">
        <f t="shared" si="8"/>
        <v/>
      </c>
      <c r="L42" s="120"/>
      <c r="M42" s="117"/>
      <c r="N42" s="91" t="str">
        <f t="shared" si="9"/>
        <v/>
      </c>
      <c r="O42" s="117"/>
      <c r="P42" s="117"/>
      <c r="Q42" s="93" t="str">
        <f>IF(P42="","",LOOKUP(P42,個人種目!$A$13:$A$57,個人種目!$E$13:$E$57))</f>
        <v/>
      </c>
      <c r="R42" s="89" t="str">
        <f>IF(P42="","",LOOKUP(P42,個人種目!$A$13:$A$57,個人種目!$I$13:$I$57))</f>
        <v/>
      </c>
      <c r="S42" s="116"/>
      <c r="T42" s="93" t="str">
        <f>IF(S42="","",LOOKUP(S42,個人種目!$A$13:$A$57,個人種目!$E$13:$E$57))</f>
        <v/>
      </c>
      <c r="U42" s="89" t="str">
        <f>IF(S42="","",LOOKUP(S42,個人種目!$A$13:$A$57,個人種目!$I$13:$I$57))</f>
        <v/>
      </c>
      <c r="V42" s="116"/>
      <c r="W42" s="93" t="str">
        <f>IF(V42="","",LOOKUP(V42,個人種目!$A$13:$A$57,個人種目!$E$13:$E$57))</f>
        <v/>
      </c>
      <c r="X42" s="89" t="str">
        <f>IF(V42="","",LOOKUP(V42,個人種目!$A$13:$A$57,個人種目!$I$13:$I$57))</f>
        <v/>
      </c>
      <c r="Y42" s="116"/>
      <c r="Z42" s="93" t="str">
        <f>IF(Y42="","",LOOKUP(Y42,個人種目!$A$13:$A$57,個人種目!$E$13:$E$57))</f>
        <v/>
      </c>
      <c r="AA42" s="89" t="str">
        <f>IF(Y42="","",LOOKUP(Y42,個人種目!$A$13:$A$57,個人種目!$I$13:$I$57))</f>
        <v/>
      </c>
      <c r="AB42" s="89" t="str">
        <f t="shared" si="0"/>
        <v/>
      </c>
      <c r="AC42" s="116"/>
    </row>
    <row r="43" spans="1:29" ht="24.75" customHeight="1" thickBot="1" x14ac:dyDescent="0.2">
      <c r="A43" s="161">
        <f>個人種目!A52</f>
        <v>40</v>
      </c>
      <c r="B43" s="158" t="str">
        <f>個人種目!D52</f>
        <v/>
      </c>
      <c r="C43" s="158" t="str">
        <f>IF(B43="","",個人種目!E52)</f>
        <v/>
      </c>
      <c r="D43" s="85" t="str">
        <f>個人種目!I52</f>
        <v/>
      </c>
      <c r="F43" s="126">
        <v>39</v>
      </c>
      <c r="G43" s="88" t="str">
        <f>IF(J43="","",大会申込み!$N$9)</f>
        <v/>
      </c>
      <c r="H43" s="88" t="str">
        <f>IF(J43="","",大会申込み!$D$8)</f>
        <v/>
      </c>
      <c r="I43" s="88" t="str">
        <f>IF(K43="","",大会申込み!$N$8)</f>
        <v/>
      </c>
      <c r="J43" s="117"/>
      <c r="K43" s="89" t="str">
        <f t="shared" si="8"/>
        <v/>
      </c>
      <c r="L43" s="120"/>
      <c r="M43" s="117"/>
      <c r="N43" s="91" t="str">
        <f t="shared" si="9"/>
        <v/>
      </c>
      <c r="O43" s="117"/>
      <c r="P43" s="117"/>
      <c r="Q43" s="93" t="str">
        <f>IF(P43="","",LOOKUP(P43,個人種目!$A$13:$A$57,個人種目!$E$13:$E$57))</f>
        <v/>
      </c>
      <c r="R43" s="89" t="str">
        <f>IF(P43="","",LOOKUP(P43,個人種目!$A$13:$A$57,個人種目!$I$13:$I$57))</f>
        <v/>
      </c>
      <c r="S43" s="116"/>
      <c r="T43" s="93" t="str">
        <f>IF(S43="","",LOOKUP(S43,個人種目!$A$13:$A$57,個人種目!$E$13:$E$57))</f>
        <v/>
      </c>
      <c r="U43" s="89" t="str">
        <f>IF(S43="","",LOOKUP(S43,個人種目!$A$13:$A$57,個人種目!$I$13:$I$57))</f>
        <v/>
      </c>
      <c r="V43" s="116"/>
      <c r="W43" s="93" t="str">
        <f>IF(V43="","",LOOKUP(V43,個人種目!$A$13:$A$57,個人種目!$E$13:$E$57))</f>
        <v/>
      </c>
      <c r="X43" s="89" t="str">
        <f>IF(V43="","",LOOKUP(V43,個人種目!$A$13:$A$57,個人種目!$I$13:$I$57))</f>
        <v/>
      </c>
      <c r="Y43" s="95"/>
      <c r="Z43" s="93" t="str">
        <f>IF(Y43="","",LOOKUP(Y43,個人種目!$A$13:$A$57,個人種目!$E$13:$E$57))</f>
        <v/>
      </c>
      <c r="AA43" s="89" t="str">
        <f>IF(Y43="","",LOOKUP(Y43,個人種目!$A$13:$A$57,個人種目!$I$13:$I$57))</f>
        <v/>
      </c>
      <c r="AB43" s="89" t="str">
        <f t="shared" si="0"/>
        <v/>
      </c>
      <c r="AC43" s="116"/>
    </row>
    <row r="44" spans="1:29" ht="24.75" customHeight="1" thickBot="1" x14ac:dyDescent="0.2">
      <c r="A44" s="161">
        <f>個人種目!A53</f>
        <v>41</v>
      </c>
      <c r="B44" s="158" t="str">
        <f>個人種目!D53</f>
        <v/>
      </c>
      <c r="C44" s="158" t="str">
        <f>IF(B44="","",個人種目!E53)</f>
        <v/>
      </c>
      <c r="D44" s="85" t="str">
        <f>個人種目!I53</f>
        <v/>
      </c>
      <c r="F44" s="127">
        <v>40</v>
      </c>
      <c r="G44" s="88" t="str">
        <f>IF(J44="","",大会申込み!$N$9)</f>
        <v/>
      </c>
      <c r="H44" s="88" t="str">
        <f>IF(J44="","",大会申込み!$D$8)</f>
        <v/>
      </c>
      <c r="I44" s="88" t="str">
        <f>IF(K44="","",大会申込み!$N$8)</f>
        <v/>
      </c>
      <c r="J44" s="118"/>
      <c r="K44" s="90" t="str">
        <f t="shared" si="8"/>
        <v/>
      </c>
      <c r="L44" s="121"/>
      <c r="M44" s="118"/>
      <c r="N44" s="92" t="str">
        <f t="shared" si="9"/>
        <v/>
      </c>
      <c r="O44" s="118"/>
      <c r="P44" s="118"/>
      <c r="Q44" s="94" t="str">
        <f>IF(P44="","",LOOKUP(P44,個人種目!$A$13:$A$57,個人種目!$E$13:$E$57))</f>
        <v/>
      </c>
      <c r="R44" s="90" t="str">
        <f>IF(P44="","",LOOKUP(P44,個人種目!$A$13:$A$57,個人種目!$I$13:$I$57))</f>
        <v/>
      </c>
      <c r="S44" s="119"/>
      <c r="T44" s="94" t="str">
        <f>IF(S44="","",LOOKUP(S44,個人種目!$A$13:$A$57,個人種目!$E$13:$E$57))</f>
        <v/>
      </c>
      <c r="U44" s="90" t="str">
        <f>IF(S44="","",LOOKUP(S44,個人種目!$A$13:$A$57,個人種目!$I$13:$I$57))</f>
        <v/>
      </c>
      <c r="V44" s="96"/>
      <c r="W44" s="94" t="str">
        <f>IF(V44="","",LOOKUP(V44,個人種目!$A$13:$A$57,個人種目!$E$13:$E$57))</f>
        <v/>
      </c>
      <c r="X44" s="90" t="str">
        <f>IF(V44="","",LOOKUP(V44,個人種目!$A$13:$A$57,個人種目!$I$13:$I$57))</f>
        <v/>
      </c>
      <c r="Y44" s="96"/>
      <c r="Z44" s="94" t="str">
        <f>IF(Y44="","",LOOKUP(Y44,個人種目!$A$13:$A$57,個人種目!$E$13:$E$57))</f>
        <v/>
      </c>
      <c r="AA44" s="90" t="str">
        <f>IF(Y44="","",LOOKUP(Y44,個人種目!$A$13:$A$57,個人種目!$I$13:$I$57))</f>
        <v/>
      </c>
      <c r="AB44" s="89" t="str">
        <f t="shared" si="0"/>
        <v/>
      </c>
      <c r="AC44" s="116"/>
    </row>
    <row r="45" spans="1:29" ht="24.75" customHeight="1" x14ac:dyDescent="0.15">
      <c r="A45" s="162"/>
      <c r="B45" s="86"/>
      <c r="C45" s="86"/>
      <c r="D45" s="87"/>
    </row>
  </sheetData>
  <sheetProtection sheet="1" objects="1" scenarios="1"/>
  <mergeCells count="2">
    <mergeCell ref="A3:D3"/>
    <mergeCell ref="M1:AB1"/>
  </mergeCells>
  <phoneticPr fontId="37"/>
  <conditionalFormatting sqref="B4:B44">
    <cfRule type="cellIs" dxfId="12" priority="12" stopIfTrue="1" operator="equal">
      <formula>"男"</formula>
    </cfRule>
    <cfRule type="cellIs" dxfId="11" priority="13" stopIfTrue="1" operator="equal">
      <formula>"女"</formula>
    </cfRule>
  </conditionalFormatting>
  <conditionalFormatting sqref="K3">
    <cfRule type="cellIs" dxfId="10" priority="7" stopIfTrue="1" operator="equal">
      <formula>1</formula>
    </cfRule>
    <cfRule type="cellIs" dxfId="9" priority="8" stopIfTrue="1" operator="equal">
      <formula>2</formula>
    </cfRule>
  </conditionalFormatting>
  <conditionalFormatting sqref="K5:K44">
    <cfRule type="cellIs" dxfId="8" priority="9" stopIfTrue="1" operator="equal">
      <formula>"男子"</formula>
    </cfRule>
    <cfRule type="cellIs" dxfId="7" priority="10" stopIfTrue="1" operator="equal">
      <formula>"女子"</formula>
    </cfRule>
    <cfRule type="cellIs" dxfId="6" priority="11" stopIfTrue="1" operator="equal">
      <formula>"混合"</formula>
    </cfRule>
  </conditionalFormatting>
  <conditionalFormatting sqref="AB3:AC3">
    <cfRule type="expression" dxfId="5" priority="3">
      <formula>AND(L3&lt;&gt;119, AB3&lt;L3)</formula>
    </cfRule>
    <cfRule type="expression" dxfId="4" priority="4">
      <formula>AND(L3=119, AB3&gt;L3)</formula>
    </cfRule>
  </conditionalFormatting>
  <conditionalFormatting sqref="AB5:AB44">
    <cfRule type="expression" dxfId="3" priority="5">
      <formula>AND(L5&lt;&gt;119, AB5&lt;L5)</formula>
    </cfRule>
    <cfRule type="expression" dxfId="2" priority="6">
      <formula>AND(L5=119, AB5&gt;L5)</formula>
    </cfRule>
  </conditionalFormatting>
  <dataValidations xWindow="666" yWindow="521" count="11">
    <dataValidation imeMode="off" allowBlank="1" showInputMessage="1" showErrorMessage="1" sqref="O45:P65536 O3:O4 K1 H1:I1" xr:uid="{00000000-0002-0000-0300-000003000000}"/>
    <dataValidation imeMode="disabled" allowBlank="1" showInputMessage="1" showErrorMessage="1" sqref="R3:S3 AA3 X3:Y3 U3:V3" xr:uid="{00000000-0002-0000-0300-000004000000}"/>
    <dataValidation type="whole" imeMode="off" allowBlank="1" showInputMessage="1" showErrorMessage="1" prompt="自　由　形 ＝１_x000a_背　　　 泳 ＝２_x000a_平　泳　ぎ ＝３_x000a_ﾊﾞﾀﾌﾗｲ　　＝４_x000a_個人ﾒﾄﾞﾚｰ＝５" sqref="F1 AD2" xr:uid="{00000000-0002-0000-0300-000005000000}">
      <formula1>1</formula1>
      <formula2>5</formula2>
    </dataValidation>
    <dataValidation imeMode="off" allowBlank="1" showInputMessage="1" showErrorMessage="1" prompt="100   200_x000a_" sqref="O3:P3" xr:uid="{00000000-0002-0000-0300-000006000000}"/>
    <dataValidation imeMode="off" allowBlank="1" showInputMessage="1" showErrorMessage="1" prompt="100   200" sqref="O5:O44" xr:uid="{00000000-0002-0000-0300-000007000000}"/>
    <dataValidation imeMode="on" allowBlank="1" showInputMessage="1" showErrorMessage="1" sqref="T5:U44 Z5:AA44 S4 V4 P4 W3 Z3 T3 Q5:R44 Y4 Q3 W5:X44" xr:uid="{00000000-0002-0000-0300-000008000000}"/>
    <dataValidation allowBlank="1" showInputMessage="1" showErrorMessage="1" prompt="個人種目の選手番号を入力してください。" sqref="P5:P44 Y5:Y44 V5:V44 S5:S44" xr:uid="{00000000-0002-0000-0300-000009000000}"/>
    <dataValidation type="whole" imeMode="off" allowBlank="1" showInputMessage="1" showErrorMessage="1" promptTitle="下記で入力してください。" prompt="_x000a_男子　＝１_x000a_女子　＝２_x000a_混合　＝３_x000a_" sqref="J3:J65536" xr:uid="{00000000-0002-0000-0300-000000000000}">
      <formula1>1</formula1>
      <formula2>3</formula2>
    </dataValidation>
    <dataValidation type="whole" imeMode="disabled" allowBlank="1" showInputMessage="1" showErrorMessage="1" prompt="119以下_x000a_120_x000a_160_x000a_200_x000a_240_x000a_280_x000a_320_x000a_" sqref="L3:L65536" xr:uid="{00000000-0002-0000-0300-000001000000}">
      <formula1>119</formula1>
      <formula2>320</formula2>
    </dataValidation>
    <dataValidation imeMode="off" allowBlank="1" showInputMessage="1" showErrorMessage="1" prompt="ﾌﾘ-　＝6_x000a__x000a_ﾒﾄﾞﾚｰ＝ 7_x000a_" sqref="M3:M65536" xr:uid="{00000000-0002-0000-0300-000002000000}"/>
    <dataValidation allowBlank="1" showInputMessage="1" prompt="入力方法   タイムの区切りは　.　です　，（コンマ）はエラー表示されます。また、１分を６０では入力できません。_x000a_２３秒０１　＝23.01_x000a_１分を超える場合_x000a_１分　　　　　　 ＝100.00     １分２秒１３　　＝102.13_x000a_１分１２秒２　　＝112.20   31分32秒45　　＝3132.45" sqref="AC5:AC44" xr:uid="{CAFCAEBB-A13A-4315-BD99-90554848D104}"/>
  </dataValidations>
  <pageMargins left="0.78700000000000003" right="0.78700000000000003" top="0.98399999999999999" bottom="0.98399999999999999" header="0.51200000000000001" footer="0.51200000000000001"/>
  <pageSetup paperSize="12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大会申込み</vt:lpstr>
      <vt:lpstr>誓約書</vt:lpstr>
      <vt:lpstr>個人種目</vt:lpstr>
      <vt:lpstr>リレー</vt:lpstr>
      <vt:lpstr>リレー!【桐】C\\\水泳協会\マスターズ2\000_チーム.tbl</vt:lpstr>
      <vt:lpstr>リレー!Print_Area</vt:lpstr>
      <vt:lpstr>個人種目!Print_Area</vt:lpstr>
      <vt:lpstr>誓約書!Print_Area</vt:lpstr>
      <vt:lpstr>大会申込み!Print_Area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Toshihiko Migita</cp:lastModifiedBy>
  <cp:lastPrinted>2024-03-21T11:46:55Z</cp:lastPrinted>
  <dcterms:created xsi:type="dcterms:W3CDTF">2003-07-21T02:58:44Z</dcterms:created>
  <dcterms:modified xsi:type="dcterms:W3CDTF">2024-04-27T08:34:00Z</dcterms:modified>
</cp:coreProperties>
</file>